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Most" sheetId="2" r:id="rId2"/>
    <sheet name="02 - VRN" sheetId="3" r:id="rId3"/>
    <sheet name="03 - Materiál objednatele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Most'!$C$131:$K$491</definedName>
    <definedName name="_xlnm.Print_Area" localSheetId="1">'01 - Most'!$C$4:$J$76,'01 - Most'!$C$82:$J$113,'01 - Most'!$C$119:$J$491</definedName>
    <definedName name="_xlnm.Print_Titles" localSheetId="1">'01 - Most'!$131:$131</definedName>
    <definedName name="_xlnm._FilterDatabase" localSheetId="2" hidden="1">'02 - VRN'!$C$121:$K$147</definedName>
    <definedName name="_xlnm.Print_Area" localSheetId="2">'02 - VRN'!$C$4:$J$76,'02 - VRN'!$C$82:$J$103,'02 - VRN'!$C$109:$J$147</definedName>
    <definedName name="_xlnm.Print_Titles" localSheetId="2">'02 - VRN'!$121:$121</definedName>
    <definedName name="_xlnm._FilterDatabase" localSheetId="3" hidden="1">'03 - Materiál objednatele'!$C$118:$K$126</definedName>
    <definedName name="_xlnm.Print_Area" localSheetId="3">'03 - Materiál objednatele'!$C$4:$J$76,'03 - Materiál objednatele'!$C$82:$J$100,'03 - Materiál objednatele'!$C$106:$J$126</definedName>
    <definedName name="_xlnm.Print_Titles" localSheetId="3">'03 - Materiál objednatele'!$118:$118</definedName>
  </definedNames>
  <calcPr/>
</workbook>
</file>

<file path=xl/calcChain.xml><?xml version="1.0" encoding="utf-8"?>
<calcChain xmlns="http://schemas.openxmlformats.org/spreadsheetml/2006/main">
  <c i="4" l="1" r="P121"/>
  <c r="J37"/>
  <c r="J36"/>
  <c i="1" r="AY97"/>
  <c i="4" r="J35"/>
  <c i="1" r="AX97"/>
  <c i="4" r="BI125"/>
  <c r="BH125"/>
  <c r="BG125"/>
  <c r="BF125"/>
  <c r="T125"/>
  <c r="T124"/>
  <c r="R125"/>
  <c r="R124"/>
  <c r="P125"/>
  <c r="P124"/>
  <c r="BI122"/>
  <c r="BH122"/>
  <c r="BG122"/>
  <c r="BF122"/>
  <c r="T122"/>
  <c r="T121"/>
  <c r="T120"/>
  <c r="T119"/>
  <c r="R122"/>
  <c r="R121"/>
  <c r="R120"/>
  <c r="R119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113"/>
  <c r="E7"/>
  <c r="E109"/>
  <c i="3" r="J37"/>
  <c r="J36"/>
  <c i="1" r="AY96"/>
  <c i="3" r="J35"/>
  <c i="1" r="AX96"/>
  <c i="3" r="BI147"/>
  <c r="BH147"/>
  <c r="BG147"/>
  <c r="BF147"/>
  <c r="T147"/>
  <c r="T146"/>
  <c r="R147"/>
  <c r="R146"/>
  <c r="P147"/>
  <c r="P146"/>
  <c r="BI142"/>
  <c r="BH142"/>
  <c r="BG142"/>
  <c r="BF142"/>
  <c r="T142"/>
  <c r="T141"/>
  <c r="R142"/>
  <c r="R141"/>
  <c r="P142"/>
  <c r="P141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85"/>
  <c i="2" r="J37"/>
  <c r="J36"/>
  <c i="1" r="AY95"/>
  <c i="2" r="J35"/>
  <c i="1" r="AX95"/>
  <c i="2" r="BI491"/>
  <c r="BH491"/>
  <c r="BG491"/>
  <c r="BF491"/>
  <c r="T491"/>
  <c r="T490"/>
  <c r="R491"/>
  <c r="R490"/>
  <c r="P491"/>
  <c r="P490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3"/>
  <c r="BH483"/>
  <c r="BG483"/>
  <c r="BF483"/>
  <c r="T483"/>
  <c r="R483"/>
  <c r="P483"/>
  <c r="BI478"/>
  <c r="BH478"/>
  <c r="BG478"/>
  <c r="BF478"/>
  <c r="T478"/>
  <c r="R478"/>
  <c r="P478"/>
  <c r="BI476"/>
  <c r="BH476"/>
  <c r="BG476"/>
  <c r="BF476"/>
  <c r="T476"/>
  <c r="R476"/>
  <c r="P476"/>
  <c r="BI473"/>
  <c r="BH473"/>
  <c r="BG473"/>
  <c r="BF473"/>
  <c r="T473"/>
  <c r="R473"/>
  <c r="P473"/>
  <c r="BI472"/>
  <c r="BH472"/>
  <c r="BG472"/>
  <c r="BF472"/>
  <c r="T472"/>
  <c r="R472"/>
  <c r="P472"/>
  <c r="BI469"/>
  <c r="BH469"/>
  <c r="BG469"/>
  <c r="BF469"/>
  <c r="T469"/>
  <c r="R469"/>
  <c r="P469"/>
  <c r="BI464"/>
  <c r="BH464"/>
  <c r="BG464"/>
  <c r="BF464"/>
  <c r="T464"/>
  <c r="R464"/>
  <c r="P464"/>
  <c r="BI461"/>
  <c r="BH461"/>
  <c r="BG461"/>
  <c r="BF461"/>
  <c r="T461"/>
  <c r="R461"/>
  <c r="P461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36"/>
  <c r="BH436"/>
  <c r="BG436"/>
  <c r="BF436"/>
  <c r="T436"/>
  <c r="R436"/>
  <c r="P436"/>
  <c r="BI431"/>
  <c r="BH431"/>
  <c r="BG431"/>
  <c r="BF431"/>
  <c r="T431"/>
  <c r="R431"/>
  <c r="P431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20"/>
  <c r="BH420"/>
  <c r="BG420"/>
  <c r="BF420"/>
  <c r="T420"/>
  <c r="R420"/>
  <c r="P420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6"/>
  <c r="BH376"/>
  <c r="BG376"/>
  <c r="BF376"/>
  <c r="T376"/>
  <c r="R376"/>
  <c r="P376"/>
  <c r="BI373"/>
  <c r="BH373"/>
  <c r="BG373"/>
  <c r="BF373"/>
  <c r="T373"/>
  <c r="R373"/>
  <c r="P373"/>
  <c r="BI372"/>
  <c r="BH372"/>
  <c r="BG372"/>
  <c r="BF372"/>
  <c r="T372"/>
  <c r="R372"/>
  <c r="P372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48"/>
  <c r="BH348"/>
  <c r="BG348"/>
  <c r="BF348"/>
  <c r="T348"/>
  <c r="R348"/>
  <c r="P348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F126"/>
  <c r="E124"/>
  <c r="F89"/>
  <c r="E87"/>
  <c r="J24"/>
  <c r="E24"/>
  <c r="J129"/>
  <c r="J23"/>
  <c r="J21"/>
  <c r="E21"/>
  <c r="J128"/>
  <c r="J20"/>
  <c r="J18"/>
  <c r="E18"/>
  <c r="F92"/>
  <c r="J17"/>
  <c r="J15"/>
  <c r="E15"/>
  <c r="F128"/>
  <c r="J14"/>
  <c r="J12"/>
  <c r="J126"/>
  <c r="E7"/>
  <c r="E85"/>
  <c i="1" r="L90"/>
  <c r="AM90"/>
  <c r="AM89"/>
  <c r="L89"/>
  <c r="AM87"/>
  <c r="L87"/>
  <c r="L85"/>
  <c r="L84"/>
  <c i="2" r="BK262"/>
  <c r="J353"/>
  <c r="BK342"/>
  <c r="J148"/>
  <c r="J394"/>
  <c r="J276"/>
  <c r="BK328"/>
  <c r="BK243"/>
  <c r="J451"/>
  <c r="J363"/>
  <c r="BK145"/>
  <c r="J464"/>
  <c r="J264"/>
  <c r="J235"/>
  <c i="3" r="BK130"/>
  <c i="2" r="BK436"/>
  <c r="J416"/>
  <c r="BK136"/>
  <c r="BK327"/>
  <c r="J478"/>
  <c r="J348"/>
  <c r="J356"/>
  <c r="J376"/>
  <c r="J300"/>
  <c i="1" r="AS94"/>
  <c i="2" r="BK473"/>
  <c r="J357"/>
  <c r="BK142"/>
  <c r="J253"/>
  <c r="J417"/>
  <c r="J288"/>
  <c r="J196"/>
  <c i="3" r="BK142"/>
  <c r="J125"/>
  <c i="2" r="BK335"/>
  <c r="BK321"/>
  <c r="J324"/>
  <c r="J487"/>
  <c r="BK362"/>
  <c r="BK309"/>
  <c r="BK406"/>
  <c r="BK288"/>
  <c r="J136"/>
  <c r="BK294"/>
  <c r="BK377"/>
  <c r="J243"/>
  <c r="J406"/>
  <c r="J355"/>
  <c r="BK403"/>
  <c r="BK454"/>
  <c r="BK264"/>
  <c r="J423"/>
  <c r="J282"/>
  <c r="BK416"/>
  <c r="J211"/>
  <c r="BK357"/>
  <c r="J443"/>
  <c r="J270"/>
  <c r="BK244"/>
  <c i="3" r="J142"/>
  <c r="BK129"/>
  <c r="J130"/>
  <c i="2" r="J177"/>
  <c r="BK148"/>
  <c r="BK139"/>
  <c r="BK442"/>
  <c r="BK331"/>
  <c r="J390"/>
  <c r="J169"/>
  <c r="BK261"/>
  <c r="J362"/>
  <c r="BK487"/>
  <c r="BK363"/>
  <c r="J441"/>
  <c r="BK161"/>
  <c i="3" r="BK134"/>
  <c i="4" r="J122"/>
  <c i="2" r="BK356"/>
  <c r="J354"/>
  <c r="BK151"/>
  <c r="J306"/>
  <c r="BK478"/>
  <c r="J342"/>
  <c r="J409"/>
  <c r="BK317"/>
  <c r="J426"/>
  <c r="J204"/>
  <c r="BK361"/>
  <c r="BK484"/>
  <c r="BK384"/>
  <c r="J352"/>
  <c r="BK239"/>
  <c r="J361"/>
  <c r="J225"/>
  <c r="J415"/>
  <c r="BK235"/>
  <c r="J461"/>
  <c r="J365"/>
  <c r="J218"/>
  <c r="J397"/>
  <c r="BK390"/>
  <c r="J262"/>
  <c r="BK208"/>
  <c i="3" r="BK138"/>
  <c r="J138"/>
  <c i="2" r="BK169"/>
  <c r="BK341"/>
  <c r="BK135"/>
  <c r="J341"/>
  <c r="J230"/>
  <c r="J294"/>
  <c r="J360"/>
  <c r="J139"/>
  <c r="J246"/>
  <c r="BK423"/>
  <c r="J476"/>
  <c r="J460"/>
  <c r="BK282"/>
  <c r="J473"/>
  <c r="BK256"/>
  <c r="J491"/>
  <c r="J215"/>
  <c r="BK457"/>
  <c r="J340"/>
  <c r="J161"/>
  <c r="BK421"/>
  <c r="J291"/>
  <c r="J328"/>
  <c r="J489"/>
  <c r="J387"/>
  <c r="BK354"/>
  <c r="J400"/>
  <c r="BK443"/>
  <c r="J335"/>
  <c r="J166"/>
  <c r="J412"/>
  <c r="J327"/>
  <c r="J221"/>
  <c r="BK417"/>
  <c r="BK267"/>
  <c r="BK276"/>
  <c r="J244"/>
  <c r="BK297"/>
  <c r="BK190"/>
  <c r="BK441"/>
  <c r="BK257"/>
  <c r="J334"/>
  <c r="J180"/>
  <c r="BK420"/>
  <c r="BK166"/>
  <c r="BK368"/>
  <c r="BK196"/>
  <c r="BK464"/>
  <c r="J372"/>
  <c r="J483"/>
  <c r="J431"/>
  <c r="J145"/>
  <c r="BK340"/>
  <c r="BK221"/>
  <c r="J421"/>
  <c r="BK303"/>
  <c r="BK180"/>
  <c r="BK397"/>
  <c r="BK273"/>
  <c r="BK352"/>
  <c r="J135"/>
  <c r="J285"/>
  <c r="BK187"/>
  <c i="3" r="J127"/>
  <c r="BK127"/>
  <c r="J134"/>
  <c i="2" r="BK330"/>
  <c r="J303"/>
  <c r="J201"/>
  <c r="J448"/>
  <c r="J330"/>
  <c r="J403"/>
  <c r="BK426"/>
  <c r="BK365"/>
  <c r="J158"/>
  <c r="J187"/>
  <c r="J381"/>
  <c r="J454"/>
  <c i="3" r="J126"/>
  <c i="4" r="BK125"/>
  <c i="2" r="J260"/>
  <c r="BK173"/>
  <c r="BK211"/>
  <c r="BK373"/>
  <c r="BK489"/>
  <c r="BK412"/>
  <c r="BK451"/>
  <c r="BK191"/>
  <c r="J336"/>
  <c r="J190"/>
  <c r="BK431"/>
  <c r="J239"/>
  <c r="BK415"/>
  <c r="BK448"/>
  <c r="J469"/>
  <c r="J263"/>
  <c r="BK218"/>
  <c i="3" r="BK125"/>
  <c r="BK137"/>
  <c i="2" r="BK177"/>
  <c r="BK270"/>
  <c r="J273"/>
  <c r="BK460"/>
  <c r="BK225"/>
  <c r="BK201"/>
  <c r="BK334"/>
  <c r="BK246"/>
  <c i="3" r="F36"/>
  <c i="2" r="J185"/>
  <c r="BK306"/>
  <c r="BK312"/>
  <c r="BK461"/>
  <c r="BK336"/>
  <c r="J191"/>
  <c r="BK279"/>
  <c r="J165"/>
  <c r="J208"/>
  <c r="BK324"/>
  <c r="J472"/>
  <c r="J368"/>
  <c r="J249"/>
  <c r="BK372"/>
  <c r="BK263"/>
  <c r="BK472"/>
  <c r="BK409"/>
  <c r="BK253"/>
  <c r="J151"/>
  <c r="BK387"/>
  <c r="BK360"/>
  <c r="BK158"/>
  <c r="J331"/>
  <c r="J257"/>
  <c i="3" r="J137"/>
  <c i="4" r="J125"/>
  <c i="2" r="BK381"/>
  <c r="BK348"/>
  <c r="BK394"/>
  <c r="BK215"/>
  <c r="BK376"/>
  <c r="BK185"/>
  <c r="J173"/>
  <c r="J312"/>
  <c r="BK249"/>
  <c i="3" r="J147"/>
  <c r="BK126"/>
  <c i="4" r="BK122"/>
  <c i="2" r="J457"/>
  <c r="BK285"/>
  <c r="BK491"/>
  <c r="J377"/>
  <c r="BK230"/>
  <c r="BK476"/>
  <c r="BK291"/>
  <c r="J436"/>
  <c r="J309"/>
  <c r="BK204"/>
  <c r="BK483"/>
  <c r="J261"/>
  <c r="BK353"/>
  <c r="J317"/>
  <c r="BK300"/>
  <c r="J142"/>
  <c r="J279"/>
  <c r="BK400"/>
  <c r="BK469"/>
  <c r="J321"/>
  <c r="J373"/>
  <c r="J267"/>
  <c r="J442"/>
  <c r="BK355"/>
  <c r="BK165"/>
  <c r="J384"/>
  <c r="J256"/>
  <c r="J420"/>
  <c r="J484"/>
  <c r="J297"/>
  <c r="BK260"/>
  <c i="3" r="J129"/>
  <c r="BK147"/>
  <c i="4" l="1" r="P120"/>
  <c r="P119"/>
  <c i="1" r="AU97"/>
  <c i="2" r="BK157"/>
  <c r="J157"/>
  <c r="J99"/>
  <c r="R157"/>
  <c r="P172"/>
  <c r="BK339"/>
  <c r="J339"/>
  <c r="J103"/>
  <c r="R339"/>
  <c r="R477"/>
  <c r="P242"/>
  <c r="BK447"/>
  <c r="J447"/>
  <c r="J108"/>
  <c r="T351"/>
  <c r="T477"/>
  <c r="T186"/>
  <c r="T422"/>
  <c r="P157"/>
  <c r="BK172"/>
  <c r="J172"/>
  <c r="J100"/>
  <c r="T172"/>
  <c r="T447"/>
  <c r="T446"/>
  <c i="3" r="P128"/>
  <c i="2" r="T242"/>
  <c r="P422"/>
  <c r="P477"/>
  <c r="T134"/>
  <c r="P351"/>
  <c r="BK440"/>
  <c r="J440"/>
  <c r="J106"/>
  <c r="R486"/>
  <c r="R485"/>
  <c i="3" r="BK124"/>
  <c r="J124"/>
  <c r="J98"/>
  <c i="2" r="P134"/>
  <c r="R351"/>
  <c r="T440"/>
  <c r="BK486"/>
  <c r="J486"/>
  <c r="J111"/>
  <c i="3" r="BK128"/>
  <c r="J128"/>
  <c r="J99"/>
  <c r="R136"/>
  <c i="2" r="BK134"/>
  <c r="J134"/>
  <c r="J98"/>
  <c r="BK351"/>
  <c r="J351"/>
  <c r="J104"/>
  <c r="P440"/>
  <c r="P486"/>
  <c r="P485"/>
  <c i="3" r="T136"/>
  <c i="2" r="R242"/>
  <c r="R422"/>
  <c i="3" r="R128"/>
  <c i="2" r="BK242"/>
  <c r="J242"/>
  <c r="J102"/>
  <c r="BK422"/>
  <c r="J422"/>
  <c r="J105"/>
  <c r="BK477"/>
  <c r="J477"/>
  <c r="J109"/>
  <c i="3" r="R124"/>
  <c r="R123"/>
  <c r="R122"/>
  <c i="2" r="P186"/>
  <c r="R447"/>
  <c r="R446"/>
  <c r="R186"/>
  <c i="3" r="BK136"/>
  <c r="J136"/>
  <c r="J100"/>
  <c i="2" r="R134"/>
  <c r="T157"/>
  <c r="R172"/>
  <c r="P339"/>
  <c r="T339"/>
  <c r="R440"/>
  <c r="T486"/>
  <c r="T485"/>
  <c i="3" r="T124"/>
  <c r="T123"/>
  <c r="T122"/>
  <c r="P136"/>
  <c i="2" r="BK186"/>
  <c r="J186"/>
  <c r="J101"/>
  <c r="P447"/>
  <c r="P446"/>
  <c i="3" r="P124"/>
  <c r="P123"/>
  <c r="P122"/>
  <c i="1" r="AU96"/>
  <c i="3" r="T128"/>
  <c i="2" r="BK490"/>
  <c r="J490"/>
  <c r="J112"/>
  <c i="3" r="BK141"/>
  <c r="J141"/>
  <c r="J101"/>
  <c i="4" r="BK121"/>
  <c r="J121"/>
  <c r="J98"/>
  <c i="3" r="BK146"/>
  <c r="J146"/>
  <c r="J102"/>
  <c i="4" r="BK124"/>
  <c r="J124"/>
  <c r="J99"/>
  <c r="E85"/>
  <c r="J89"/>
  <c r="F92"/>
  <c r="F115"/>
  <c r="J91"/>
  <c r="J92"/>
  <c r="BE125"/>
  <c r="BE122"/>
  <c i="2" r="BK133"/>
  <c r="BK446"/>
  <c r="J446"/>
  <c r="J107"/>
  <c i="3" r="F91"/>
  <c r="J92"/>
  <c r="E112"/>
  <c r="F119"/>
  <c r="BE130"/>
  <c r="BE137"/>
  <c r="J91"/>
  <c r="J116"/>
  <c r="BE125"/>
  <c r="BE126"/>
  <c r="BE127"/>
  <c r="BE129"/>
  <c r="BE134"/>
  <c r="BE138"/>
  <c r="BE147"/>
  <c r="BE142"/>
  <c i="1" r="BC96"/>
  <c i="2" r="F129"/>
  <c r="BE148"/>
  <c r="BE204"/>
  <c r="BE215"/>
  <c r="BE243"/>
  <c r="BE256"/>
  <c r="BE303"/>
  <c r="BE317"/>
  <c r="BE335"/>
  <c r="BE394"/>
  <c r="BE441"/>
  <c r="BE478"/>
  <c r="BE161"/>
  <c r="BE185"/>
  <c r="BE260"/>
  <c r="BE336"/>
  <c r="BE341"/>
  <c r="BE361"/>
  <c r="BE368"/>
  <c r="BE387"/>
  <c r="BE436"/>
  <c r="F91"/>
  <c r="BE151"/>
  <c r="BE187"/>
  <c r="BE239"/>
  <c r="BE246"/>
  <c r="BE431"/>
  <c r="BE472"/>
  <c r="J92"/>
  <c r="BE135"/>
  <c r="BE257"/>
  <c r="BE285"/>
  <c r="BE291"/>
  <c r="BE328"/>
  <c r="BE403"/>
  <c r="BE451"/>
  <c r="BE454"/>
  <c r="BE457"/>
  <c r="BE460"/>
  <c r="BE173"/>
  <c r="BE201"/>
  <c r="BE230"/>
  <c r="BE270"/>
  <c r="BE294"/>
  <c r="BE312"/>
  <c r="BE330"/>
  <c r="BE381"/>
  <c r="BE406"/>
  <c r="BE415"/>
  <c r="BE416"/>
  <c r="BE417"/>
  <c r="BE423"/>
  <c r="BE448"/>
  <c r="BE464"/>
  <c r="BE469"/>
  <c r="BE491"/>
  <c r="J91"/>
  <c r="BE180"/>
  <c r="BE208"/>
  <c r="BE225"/>
  <c r="BE253"/>
  <c r="BE353"/>
  <c r="BE362"/>
  <c r="BE384"/>
  <c r="BE442"/>
  <c r="BE461"/>
  <c r="BE409"/>
  <c r="BE483"/>
  <c r="BE487"/>
  <c r="BE489"/>
  <c r="E122"/>
  <c r="BE136"/>
  <c r="BE190"/>
  <c r="BE211"/>
  <c r="BE249"/>
  <c r="BE360"/>
  <c r="BE365"/>
  <c r="J89"/>
  <c r="BE165"/>
  <c r="BE191"/>
  <c r="BE218"/>
  <c r="BE262"/>
  <c r="BE273"/>
  <c r="BE282"/>
  <c r="BE306"/>
  <c r="BE377"/>
  <c r="BE158"/>
  <c r="BE263"/>
  <c r="BE267"/>
  <c r="BE279"/>
  <c r="BE297"/>
  <c r="BE309"/>
  <c r="BE372"/>
  <c r="BE324"/>
  <c r="BE354"/>
  <c r="BE356"/>
  <c r="BE412"/>
  <c r="BE420"/>
  <c r="BE145"/>
  <c r="BE177"/>
  <c r="BE235"/>
  <c r="BE300"/>
  <c r="BE321"/>
  <c r="BE334"/>
  <c r="BE352"/>
  <c r="BE363"/>
  <c r="BE373"/>
  <c r="BE443"/>
  <c r="BE473"/>
  <c r="BE476"/>
  <c r="BE484"/>
  <c r="BE142"/>
  <c r="BE244"/>
  <c r="BE261"/>
  <c r="BE276"/>
  <c r="BE348"/>
  <c r="BE355"/>
  <c r="BE357"/>
  <c r="BE400"/>
  <c r="BE139"/>
  <c r="BE166"/>
  <c r="BE169"/>
  <c r="BE196"/>
  <c r="BE221"/>
  <c r="BE288"/>
  <c r="BE327"/>
  <c r="BE342"/>
  <c r="BE376"/>
  <c r="BE390"/>
  <c r="BE264"/>
  <c r="BE331"/>
  <c r="BE340"/>
  <c r="BE397"/>
  <c r="BE421"/>
  <c r="BE426"/>
  <c i="4" r="F36"/>
  <c i="1" r="BC97"/>
  <c i="2" r="J34"/>
  <c i="1" r="AW95"/>
  <c i="4" r="F37"/>
  <c i="1" r="BD97"/>
  <c i="3" r="F37"/>
  <c i="1" r="BD96"/>
  <c i="2" r="F34"/>
  <c i="1" r="BA95"/>
  <c i="2" r="F36"/>
  <c i="1" r="BC95"/>
  <c i="3" r="J34"/>
  <c i="1" r="AW96"/>
  <c i="4" r="J34"/>
  <c i="1" r="AW97"/>
  <c i="4" r="F35"/>
  <c i="1" r="BB97"/>
  <c i="3" r="F34"/>
  <c i="1" r="BA96"/>
  <c i="2" r="F35"/>
  <c i="1" r="BB95"/>
  <c i="4" r="F34"/>
  <c i="1" r="BA97"/>
  <c i="3" r="F35"/>
  <c i="1" r="BB96"/>
  <c i="2" r="F37"/>
  <c i="1" r="BD95"/>
  <c i="2" l="1" r="R133"/>
  <c r="R132"/>
  <c r="T133"/>
  <c r="T132"/>
  <c r="P133"/>
  <c r="P132"/>
  <c i="1" r="AU95"/>
  <c i="3" r="BK123"/>
  <c r="J123"/>
  <c r="J97"/>
  <c i="2" r="BK485"/>
  <c r="J485"/>
  <c r="J110"/>
  <c i="4" r="BK120"/>
  <c r="J120"/>
  <c r="J97"/>
  <c i="2" r="J133"/>
  <c r="J97"/>
  <c i="1" r="BC94"/>
  <c r="AY94"/>
  <c r="AU94"/>
  <c i="3" r="J33"/>
  <c i="1" r="AV96"/>
  <c r="AT96"/>
  <c i="2" r="F33"/>
  <c i="1" r="AZ95"/>
  <c i="3" r="F33"/>
  <c i="1" r="AZ96"/>
  <c i="4" r="J33"/>
  <c i="1" r="AV97"/>
  <c r="AT97"/>
  <c r="BA94"/>
  <c r="AW94"/>
  <c r="AK30"/>
  <c i="2" r="J33"/>
  <c i="1" r="AV95"/>
  <c r="AT95"/>
  <c r="BD94"/>
  <c r="W33"/>
  <c i="4" r="F33"/>
  <c i="1" r="AZ97"/>
  <c r="BB94"/>
  <c r="W31"/>
  <c i="2" l="1" r="BK132"/>
  <c r="J132"/>
  <c i="3" r="BK122"/>
  <c r="J122"/>
  <c i="4" r="BK119"/>
  <c r="J119"/>
  <c i="1" r="W32"/>
  <c i="2" r="J30"/>
  <c i="1" r="AG95"/>
  <c i="4" r="J30"/>
  <c i="1" r="AG97"/>
  <c r="W30"/>
  <c i="3" r="J30"/>
  <c i="1" r="AG96"/>
  <c r="AX94"/>
  <c r="AZ94"/>
  <c r="W29"/>
  <c i="3" l="1" r="J39"/>
  <c i="4" r="J39"/>
  <c i="2" r="J39"/>
  <c i="3" r="J96"/>
  <c i="2" r="J96"/>
  <c i="4" r="J96"/>
  <c i="1" r="AN96"/>
  <c r="AN97"/>
  <c r="AN95"/>
  <c r="AV94"/>
  <c r="AK29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<sst xmlns="http://schemas.openxmlformats.org/spreadsheetml/2006/main">
  <si>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</si>
  <si>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</si>
  <si>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</si>
  <si>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</si>
  <si>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</si>
  <si>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{935ed35a-132b-46fb-8903-11fdcb29fc5a}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</si>
  <si>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</si>
  <si>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</si>
  <si>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</si>
  <si>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</si>
  <si>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</si>
  <si>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</si>
  <si>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</si>
  <si>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</si>
  <si>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</si>
  <si>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</si>
  <si>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</si>
  <si>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2,291 v úseku Železná Ruda-Alžbětín - Špičák</t>
  </si>
  <si>
    <t>KSO:</t>
  </si>
  <si>
    <t>CC-CZ:</t>
  </si>
  <si>
    <t>Místo:</t>
  </si>
  <si>
    <t xml:space="preserve"> </t>
  </si>
  <si>
    <t>Datum:</t>
  </si>
  <si>
    <t>23. 1. 2024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</si>
  <si>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</si>
  <si>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</si>
  <si>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</si>
  <si>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</si>
  <si>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</si>
  <si>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</si>
  <si>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</si>
  <si>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</si>
  <si>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</si>
  <si>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</si>
  <si>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</si>
  <si>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</si>
  <si>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</si>
  <si>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</si>
  <si>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</si>
  <si>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</si>
  <si>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</si>
  <si>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</si>
  <si>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</si>
  <si>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</si>
  <si>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</si>
  <si>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</si>
  <si>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</si>
  <si>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</si>
  <si>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</si>
  <si>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</si>
  <si>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</si>
  <si>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</si>
  <si>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</si>
  <si>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</si>
  <si>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</si>
  <si>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</si>
  <si>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</si>
  <si>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</si>
  <si>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</si>
  <si>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</si>
  <si>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</si>
  <si>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</si>
  <si>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</si>
  <si>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</si>
  <si>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</si>
  <si>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</si>
  <si>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</si>
  <si>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</si>
  <si>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</si>
  <si>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</si>
  <si>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</si>
  <si>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</si>
  <si>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</si>
  <si>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</si>
  <si>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</si>
  <si>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</si>
  <si>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</si>
  <si>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</si>
  <si>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</si>
  <si>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</si>
  <si>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</si>
  <si>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</si>
  <si>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Most</t>
  </si>
  <si>
    <t>STA</t>
  </si>
  <si>
    <t>1</t>
  </si>
  <si>
    <t>{119f535d-deb9-41c4-ad8a-62427b4defc2}</t>
  </si>
  <si>
    <t>2</t>
  </si>
  <si>
    <t>02</t>
  </si>
  <si>
    <t>VRN</t>
  </si>
  <si>
    <t>{b7cee95a-d285-44a5-8ac0-5703f2452f3e}</t>
  </si>
  <si>
    <t>03</t>
  </si>
  <si>
    <t>Materiál objednatele</t>
  </si>
  <si>
    <t>{922cbe87-26d2-4eab-82d6-952f7f5712a6}</t>
  </si>
  <si>
    <t>KRYCÍ LIST SOUPISU PRACÍ</t>
  </si>
  <si>
    <t>Objekt:</t>
  </si>
  <si>
    <t>01 -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</si>
  <si>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</si>
  <si>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</si>
  <si>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</si>
  <si>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</si>
  <si>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</si>
  <si>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</si>
  <si>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</si>
  <si>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</si>
  <si>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</si>
  <si>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</si>
  <si>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</si>
  <si>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</si>
  <si>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</si>
  <si>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</si>
  <si>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</si>
  <si>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</si>
  <si>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</si>
  <si>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</si>
  <si>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</si>
  <si>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</si>
  <si>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</si>
  <si>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</si>
  <si>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</si>
  <si>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</si>
  <si>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</si>
  <si>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</si>
  <si>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</si>
  <si>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</si>
  <si>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</si>
  <si>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</si>
  <si>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</si>
  <si>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</si>
  <si>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</si>
  <si>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</si>
  <si>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</si>
  <si>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</si>
  <si>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</si>
  <si>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</si>
  <si>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</si>
  <si>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</si>
  <si>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nebo záhozů s naložením na dopravní prostředek dlažeb z lomového kamene nebo betonových tvárnic do cementové malty se spárami zalitými cementovou maltou</t>
  </si>
  <si>
    <t>m3</t>
  </si>
  <si>
    <t>4</t>
  </si>
  <si>
    <t>1018023208</t>
  </si>
  <si>
    <t>114203301</t>
  </si>
  <si>
    <t>Třídění lomového kamene nebo betonových tvárnic získaných při rozebrání dlažeb, záhozů, rovnanin a soustřeďovacích staveb podle druhu, velikosti nebo tvaru</t>
  </si>
  <si>
    <t>-1619884924</t>
  </si>
  <si>
    <t>VV</t>
  </si>
  <si>
    <t>"odhad - desetina výměry bourání použita zpět do nových kcí 114203103+962021112" 0,1*(3,1+43,6)</t>
  </si>
  <si>
    <t>Součet</t>
  </si>
  <si>
    <t>3</t>
  </si>
  <si>
    <t>119001421</t>
  </si>
  <si>
    <t>Dočasné zajištění kabelů a kabelových tratí ze 3 volně ložených kabelů</t>
  </si>
  <si>
    <t>m</t>
  </si>
  <si>
    <t>434839958</t>
  </si>
  <si>
    <t>40</t>
  </si>
  <si>
    <t>122352502</t>
  </si>
  <si>
    <t>Odkopávky a prokopávky nezapažené pro spodní stavbu železnic strojně v hornině třídy těžitelnosti II skupiny 4 přes 100 do 1 000 m3</t>
  </si>
  <si>
    <t>1874781976</t>
  </si>
  <si>
    <t xml:space="preserve">"odkop za opěrou + u křídel viz příloha D.0.6.0."  68,3+66,7+29,8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</si>
  <si>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</si>
  <si>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</si>
  <si>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</si>
  <si>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770215524</t>
  </si>
  <si>
    <t>6</t>
  </si>
  <si>
    <t>162751139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</si>
  <si>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</t>
  </si>
  <si>
    <t>-1511903754</t>
  </si>
  <si>
    <t>164,8*27 "Přepočtené koeficientem množství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</si>
  <si>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</si>
  <si>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</si>
  <si>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</si>
  <si>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</si>
  <si>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-35648343</t>
  </si>
  <si>
    <t>"vybouraný kámen z křídel "43,6*2</t>
  </si>
  <si>
    <t>"vybouraný kámen úložné prahy a závěrné zdi" 10+8,6</t>
  </si>
  <si>
    <t>"vykopaná zemina"(68,3+66,7+29,8)*2</t>
  </si>
  <si>
    <t>"1/3 odtěžené kolejové lože"59,8*1/3</t>
  </si>
  <si>
    <t>Zakládání</t>
  </si>
  <si>
    <t>8</t>
  </si>
  <si>
    <t>212795111</t>
  </si>
  <si>
    <t>Příčné odvodnění mostní opěry z plastových trub DN 160 včetně podkladního betonu, štěrkového obsypu</t>
  </si>
  <si>
    <t>-703432427</t>
  </si>
  <si>
    <t>6+9,3</t>
  </si>
  <si>
    <t>9</t>
  </si>
  <si>
    <t>224111114</t>
  </si>
  <si>
    <t>Vrty maloprofilové D do 56 mm úklon do 45° hl 0 až 25 m hornina III a IV</t>
  </si>
  <si>
    <t>118353933</t>
  </si>
  <si>
    <t xml:space="preserve">"I ETAPA, injektáž"  134</t>
  </si>
  <si>
    <t xml:space="preserve">"II Etapa, injektáž"   65,5</t>
  </si>
  <si>
    <t>10</t>
  </si>
  <si>
    <t>281601121</t>
  </si>
  <si>
    <t>Injektování vrtů nízkotlaké sestupné s jednoduchým obturátorem tlakem do 0,6 MPa</t>
  </si>
  <si>
    <t>hod</t>
  </si>
  <si>
    <t>-1342991496</t>
  </si>
  <si>
    <t>11</t>
  </si>
  <si>
    <t>M</t>
  </si>
  <si>
    <t>58522110</t>
  </si>
  <si>
    <t>cement portlandský směsný CEM II 42,5MPa</t>
  </si>
  <si>
    <t>652036191</t>
  </si>
  <si>
    <t>6,52*0,9</t>
  </si>
  <si>
    <t>327215111</t>
  </si>
  <si>
    <t>Opěrné zdi z drátokamenných gravitačních konstrukcí (gabionů) z lomového kamene neupraveného výplňového na sucho ze splétané dvouzákrutové ocelové sítě s povrchovou úpravou galfan</t>
  </si>
  <si>
    <t>644738185</t>
  </si>
  <si>
    <t>"gabiony" 6,6*0,6*(0,6+0,5)/2+7,9*0,6*0,5</t>
  </si>
  <si>
    <t>Svislé a kompletní konstrukce</t>
  </si>
  <si>
    <t>13</t>
  </si>
  <si>
    <t>334124114</t>
  </si>
  <si>
    <t>Osazení prefabrikovaných rámů z ŽB hmotnosti do 40 t</t>
  </si>
  <si>
    <t>kus</t>
  </si>
  <si>
    <t>-1579649139</t>
  </si>
  <si>
    <t xml:space="preserve">"prefa úlož. prahy 2,5*12,3=30,75t"    2 </t>
  </si>
  <si>
    <t xml:space="preserve">"prefa křídla 1x15,7t; 1x16,7t; 1x13,4t; 1x14,5t"    4 </t>
  </si>
  <si>
    <t>SOUČET</t>
  </si>
  <si>
    <t>14</t>
  </si>
  <si>
    <t>334213111</t>
  </si>
  <si>
    <t>Zdivo mostů z nepravidelných kamenů na maltu, objem jednoho kamene do 0,02 m3</t>
  </si>
  <si>
    <t>500269924</t>
  </si>
  <si>
    <t xml:space="preserve">"dozdění poškozených míst opěr a křídel"  5</t>
  </si>
  <si>
    <t>15</t>
  </si>
  <si>
    <t>593838650.R</t>
  </si>
  <si>
    <t>prefabrikát ŽB úložného prahu</t>
  </si>
  <si>
    <t>636579257</t>
  </si>
  <si>
    <t>"Poznámka k položce: 6ks prefabrikátu úložných prahů vč. manipulačních závěsů"</t>
  </si>
  <si>
    <t xml:space="preserve">"prefa úlož. prahy"    2*(12,3)</t>
  </si>
  <si>
    <t xml:space="preserve">"prefa křídla"   6,29+6,68+5,36+5,81</t>
  </si>
  <si>
    <t>16</t>
  </si>
  <si>
    <t>334213911</t>
  </si>
  <si>
    <t>Příplatek k cenám zdiva mostů z kamene na maltu za jednostranné lícování zdiva</t>
  </si>
  <si>
    <t>-408231574</t>
  </si>
  <si>
    <t>Vodorovné konstrukce</t>
  </si>
  <si>
    <t>17</t>
  </si>
  <si>
    <t>423174612.R</t>
  </si>
  <si>
    <t>Doprava z místa uskladnění (Správa železnic) na místo dílenské úpravy a na místo vložení</t>
  </si>
  <si>
    <t>458687080</t>
  </si>
  <si>
    <t xml:space="preserve">"předpokládaná hmotnost stávající kce, místo uskladnění kce Veselí nad Lužnicí"  28</t>
  </si>
  <si>
    <t>18</t>
  </si>
  <si>
    <t>423174613.R</t>
  </si>
  <si>
    <t>Dílenská úprava ocelové kce mostu, ostatní práce při zkrácení OK vč.repase ložisek, středových podlah, jeřábnické práce, manipulace na dílně</t>
  </si>
  <si>
    <t>kpl</t>
  </si>
  <si>
    <t>1743842744</t>
  </si>
  <si>
    <t>19</t>
  </si>
  <si>
    <t>429172111</t>
  </si>
  <si>
    <t xml:space="preserve">Výroba ocelových prvků pro opravu mostů šroubovaných nebo svařovaných </t>
  </si>
  <si>
    <t>kg</t>
  </si>
  <si>
    <t>-1293534059</t>
  </si>
  <si>
    <t xml:space="preserve">"mostnicová sedla"    574,0</t>
  </si>
  <si>
    <t xml:space="preserve">"nové části NOK"    665,0</t>
  </si>
  <si>
    <t xml:space="preserve">"chodníkové konzoly, podlahové nosníky, kabelové žlaby a konzoly pro dopravní značky"    1438,0</t>
  </si>
  <si>
    <t>20</t>
  </si>
  <si>
    <t>429172211</t>
  </si>
  <si>
    <t xml:space="preserve">Montáž ocelových prvků pro opravu mostů šroubovaných nebo svařovaných </t>
  </si>
  <si>
    <t>2103114141</t>
  </si>
  <si>
    <t>13431015.R</t>
  </si>
  <si>
    <t>ocel jakosti S355</t>
  </si>
  <si>
    <t>1563489961</t>
  </si>
  <si>
    <t xml:space="preserve">"nové části NOK"    0,685</t>
  </si>
  <si>
    <t>22</t>
  </si>
  <si>
    <t>13432001.R</t>
  </si>
  <si>
    <t>ocel jakost S235</t>
  </si>
  <si>
    <t>-1319550610</t>
  </si>
  <si>
    <t xml:space="preserve">"mostnicové sedla - vč. prořezu"     0,591</t>
  </si>
  <si>
    <t xml:space="preserve">"chodníkové konzoly, podlahové nosníky, kabelové žlaby a konzoly pro dopravní značky - vč. prořezu"     1,481</t>
  </si>
  <si>
    <t>23</t>
  </si>
  <si>
    <t>911121211</t>
  </si>
  <si>
    <t>Výroba ocelového zábradli při opravách mostů</t>
  </si>
  <si>
    <t>-871251609</t>
  </si>
  <si>
    <t xml:space="preserve">"nové zábradlí "  5,96*2+4,6*2+12,6*2</t>
  </si>
  <si>
    <t>24</t>
  </si>
  <si>
    <t>911121311</t>
  </si>
  <si>
    <t>Montáž ocelového zábradli při opravách mostů</t>
  </si>
  <si>
    <t>-1059830425</t>
  </si>
  <si>
    <t>P</t>
  </si>
  <si>
    <t>Poznámka k položce:_x000d_
Poznámka k položce: Poznámka k položce: V ceně montáže jsou započteny i náklady upevnění zábradlí ke konstrukci mostu - vyvrtání otvorů, montáž a dodávku šroubů včetně chemických kotev.</t>
  </si>
  <si>
    <t>25</t>
  </si>
  <si>
    <t>13010560.R</t>
  </si>
  <si>
    <t>ocel jakosti S235JR (zábradlí)</t>
  </si>
  <si>
    <t>32</t>
  </si>
  <si>
    <t>-170694425</t>
  </si>
  <si>
    <t xml:space="preserve">"materiál na výrobu nového zábradlí, včetně prořezu 3% "    1,35</t>
  </si>
  <si>
    <t>26</t>
  </si>
  <si>
    <t>936171113</t>
  </si>
  <si>
    <t xml:space="preserve">Zřízení pojistných úhelníků na železničních mostech v přímé trati nebo oblouku  na mostě a ve výbězích zajišťovací úhelníky 90/90/10 pro centrické uložení mostnic</t>
  </si>
  <si>
    <t>637159213</t>
  </si>
  <si>
    <t>13,5+13,5"zajišťovací úhelníky</t>
  </si>
  <si>
    <t>27</t>
  </si>
  <si>
    <t>13010436</t>
  </si>
  <si>
    <t>úhelník ocelový rovnostranný jakost S235JR (11 375) 90x90x10mm</t>
  </si>
  <si>
    <t>1183034115</t>
  </si>
  <si>
    <t>Poznámka k položce:_x000d_
Hmotnost: 13,43 kg/m</t>
  </si>
  <si>
    <t>(13,5+13,5)*0,0136</t>
  </si>
  <si>
    <t>28</t>
  </si>
  <si>
    <t>457311114</t>
  </si>
  <si>
    <t xml:space="preserve">Vyrovnávací nebo spádový beton včetně úpravy povrchu  C 20/25</t>
  </si>
  <si>
    <t>667721869</t>
  </si>
  <si>
    <t xml:space="preserve">"podkladní beton pod  prefa ÚP a křídla" (0,57+0,55)*3,15+(1,1+0,5)*6,25+0,06*35,1</t>
  </si>
  <si>
    <t xml:space="preserve">"podkladní beton pod  dlažbu" (3*1,75/2+3,2*2,3/2+3,5*3,1/2+2,5*2,8/2)*0,1</t>
  </si>
  <si>
    <t>"podkladní beton pod gabiony"(6,6+7,9)*0,8*0,11</t>
  </si>
  <si>
    <t>29</t>
  </si>
  <si>
    <t>458501112</t>
  </si>
  <si>
    <t xml:space="preserve">Výplňové klíny za opěrou z kameniva hutněného po vrstvách  drceného</t>
  </si>
  <si>
    <t>1704786360</t>
  </si>
  <si>
    <t>"pod obn. dlažbu"1,44*(3*1,75/2)/3+0,9*(3,2*2,3/2)/3+0,3*(3,5*3,1/2)/3+1,47*(2,5*2,8/2)/3</t>
  </si>
  <si>
    <t>"hutněný zásyp"5*2,2+5*2,5</t>
  </si>
  <si>
    <t>"zkpp"5,6*(6,5+2,4+6,4+2,5)</t>
  </si>
  <si>
    <t>30</t>
  </si>
  <si>
    <t>465513157</t>
  </si>
  <si>
    <t>Dlažba svahu u opěr z upraveného lomového žulového kamene tl 200 mm do lože C 25/30 pl přes 10 m2</t>
  </si>
  <si>
    <t>m2</t>
  </si>
  <si>
    <t>1392644237</t>
  </si>
  <si>
    <t xml:space="preserve"> (3*1,75/2+3,2*2,3/2+3,5*3,1/2+2,5*2,8/2)"nová dlažba svahů u opěr</t>
  </si>
  <si>
    <t>(5,0*4) "oprava dlažby na stávajících svahových kuželech u opěr</t>
  </si>
  <si>
    <t>31</t>
  </si>
  <si>
    <t>632451032</t>
  </si>
  <si>
    <t>Cementová malta tl. 20 mm</t>
  </si>
  <si>
    <t>-1722104543</t>
  </si>
  <si>
    <t>" malta pro uložení prefa ÚP a křídla" 30,1*2</t>
  </si>
  <si>
    <t>Komunikace pozemní</t>
  </si>
  <si>
    <t>511501111</t>
  </si>
  <si>
    <t>Konstrukční vrstva tělesa železničního spodku ze štěrkodrti</t>
  </si>
  <si>
    <t>1333389918</t>
  </si>
  <si>
    <t>33</t>
  </si>
  <si>
    <t>511501255</t>
  </si>
  <si>
    <t>Zřízení kolejového lože z drceného kameniva</t>
  </si>
  <si>
    <t>1873174868</t>
  </si>
  <si>
    <t>Poznámka k položce:_x000d_
Částečně bude použito pročištěné kamenivo ze stávajícího kolejového lože.</t>
  </si>
  <si>
    <t>34</t>
  </si>
  <si>
    <t>58343959</t>
  </si>
  <si>
    <t>kamenivo drcené hrubé frakce 32/63</t>
  </si>
  <si>
    <t>2030732679</t>
  </si>
  <si>
    <t>59,8/2*1,9 "Přepočtené koeficientem množství</t>
  </si>
  <si>
    <t>35</t>
  </si>
  <si>
    <t>512531111</t>
  </si>
  <si>
    <t xml:space="preserve">Odstranění kolejového lože  s přehozením materiálu na vzdálenost do 3 m s naložením na dopravní prostředek z kameniva (drceného, struskové štěrkoviny, štěrkopísku) po rozebrání koleje nebo kolejového rozvětvení</t>
  </si>
  <si>
    <t>1660941977</t>
  </si>
  <si>
    <t>Poznámka k položce:_x000d_
Čisté kamenivo bude zpětně použito na zřízení nového kolejového lože.</t>
  </si>
  <si>
    <t>(13+13)*4,6*0,5</t>
  </si>
  <si>
    <t>36</t>
  </si>
  <si>
    <t>514531125</t>
  </si>
  <si>
    <t>Souvislá úprava kolejového lože koleje</t>
  </si>
  <si>
    <t>1636392858</t>
  </si>
  <si>
    <t>20+20</t>
  </si>
  <si>
    <t>37</t>
  </si>
  <si>
    <t>514591111</t>
  </si>
  <si>
    <t>Doplnění kameniva v kolejích a výhybkách</t>
  </si>
  <si>
    <t>-2032146998</t>
  </si>
  <si>
    <t>38</t>
  </si>
  <si>
    <t>58344005</t>
  </si>
  <si>
    <t>kamenivo drcené hrubé frakce 32/63 třída BI OTP ČD</t>
  </si>
  <si>
    <t>1723371164</t>
  </si>
  <si>
    <t>70*1,9 "Přepočtené koeficientem množství</t>
  </si>
  <si>
    <t>39</t>
  </si>
  <si>
    <t>922501117</t>
  </si>
  <si>
    <t xml:space="preserve">Úprava ploch drážní stezky, sypaných nástupišť, zvýšených nástupišť  drážní stezky mezi kolejemi ve stanicích a podél kolejí ve stanicích a na trati z drti kamenné se zhutněním vrstvy 100 mm</t>
  </si>
  <si>
    <t>-901039868</t>
  </si>
  <si>
    <t>521272215</t>
  </si>
  <si>
    <t>Demontáž mostnic s odsunem hmot mimo objekt mostu se zřízením pomocné montážní lávky</t>
  </si>
  <si>
    <t>1188954262</t>
  </si>
  <si>
    <t>41</t>
  </si>
  <si>
    <t>521273121</t>
  </si>
  <si>
    <t>Výroba dřevěných mostnic železničního mostu s převýšením bez klínu</t>
  </si>
  <si>
    <t>-1148105934</t>
  </si>
  <si>
    <t>42</t>
  </si>
  <si>
    <t>521273221</t>
  </si>
  <si>
    <t>Mostnice na železničních mostech z tvrdého dřeva s centrickým uložením montáž s převýšením bez klínu</t>
  </si>
  <si>
    <t>-493795458</t>
  </si>
  <si>
    <t>43</t>
  </si>
  <si>
    <t>521281111</t>
  </si>
  <si>
    <t>Pozednice na železničních mostech z tvrdého dřeva s plošným uložením výroba</t>
  </si>
  <si>
    <t>1431546449</t>
  </si>
  <si>
    <t>44</t>
  </si>
  <si>
    <t>60815355.R</t>
  </si>
  <si>
    <t>Pozednice dřevěná impregnovaná olejem DB 240x240mm dl 2,6m</t>
  </si>
  <si>
    <t>-196232154</t>
  </si>
  <si>
    <t xml:space="preserve">"na závěrné zídce na bločky z plastbetonu"  (0,24*0,24*2,6)*2</t>
  </si>
  <si>
    <t>45</t>
  </si>
  <si>
    <t>60815365</t>
  </si>
  <si>
    <t>mostnice dřevěná impregnovaná olejem DB 240x260mm dl 2,4m</t>
  </si>
  <si>
    <t>-720417317</t>
  </si>
  <si>
    <t>(0,26*0,24*2,4)*21</t>
  </si>
  <si>
    <t>46</t>
  </si>
  <si>
    <t>521281211</t>
  </si>
  <si>
    <t>Pozednice na železničních mostech z tvrdého dřeva s plošným uložením montáž</t>
  </si>
  <si>
    <t>1277452150</t>
  </si>
  <si>
    <t>47</t>
  </si>
  <si>
    <t>31198037</t>
  </si>
  <si>
    <t>podkladnice stříhaná děrovaná tv. S4</t>
  </si>
  <si>
    <t>13889346</t>
  </si>
  <si>
    <t>(4+4)*2" dřevěné pražce před a za mostem</t>
  </si>
  <si>
    <t>48</t>
  </si>
  <si>
    <t>31198037.R</t>
  </si>
  <si>
    <t>podkladnice stříhaná děrovaná tv. S4M</t>
  </si>
  <si>
    <t>1839892388</t>
  </si>
  <si>
    <t>(21+2)*2" mostnice a pozednice</t>
  </si>
  <si>
    <t>49</t>
  </si>
  <si>
    <t>521321118</t>
  </si>
  <si>
    <t>Montáž koleje stykované na pražcích dřevěných soustavy S49 rozdělení c</t>
  </si>
  <si>
    <t>-57276587</t>
  </si>
  <si>
    <t>3+3"dřevěné pražce před a za mostem</t>
  </si>
  <si>
    <t>50</t>
  </si>
  <si>
    <t>60811007</t>
  </si>
  <si>
    <t>pražec dřevěný příčný nevystrojený dub 2600x260x150mm</t>
  </si>
  <si>
    <t>-420853260</t>
  </si>
  <si>
    <t>4*2</t>
  </si>
  <si>
    <t>51</t>
  </si>
  <si>
    <t>31198235</t>
  </si>
  <si>
    <t>komplet pro upevnění ŽS4 (svěrka ŽS4, šroub RS1, matice M24, podložka Fe6)</t>
  </si>
  <si>
    <t>959907135</t>
  </si>
  <si>
    <t>(25+8+23)*4</t>
  </si>
  <si>
    <t>52</t>
  </si>
  <si>
    <t>31198206</t>
  </si>
  <si>
    <t>vrtule R2(160)</t>
  </si>
  <si>
    <t>-1074812769</t>
  </si>
  <si>
    <t>"mostnice a pozednice"23*8</t>
  </si>
  <si>
    <t>53</t>
  </si>
  <si>
    <t>31198205</t>
  </si>
  <si>
    <t>vrtule R1(145)</t>
  </si>
  <si>
    <t>1695517046</t>
  </si>
  <si>
    <t>"dřevěné pražce"8*8</t>
  </si>
  <si>
    <t>54</t>
  </si>
  <si>
    <t>31121021</t>
  </si>
  <si>
    <t>kroužek pružný dvojitý FE D 6mm</t>
  </si>
  <si>
    <t>100 kus</t>
  </si>
  <si>
    <t>121061959</t>
  </si>
  <si>
    <t>"dřevěné pražce, mostnice, pozednice (pod vrtule)"2</t>
  </si>
  <si>
    <t>55</t>
  </si>
  <si>
    <t>521351118</t>
  </si>
  <si>
    <t>Montáž koleje stykované na pražcích betonových soustavy S49 rozdělení c</t>
  </si>
  <si>
    <t>1495299185</t>
  </si>
  <si>
    <t xml:space="preserve">"bet. pražcích - použito původní demontované kolejnice"  12+12</t>
  </si>
  <si>
    <t>56</t>
  </si>
  <si>
    <t>31198049</t>
  </si>
  <si>
    <t>podložka pryžová pod patu kolejnice S49 183x126x6</t>
  </si>
  <si>
    <t>1800871118</t>
  </si>
  <si>
    <t xml:space="preserve">"betonové a  dřevěné pražce"(25+8+10)*2</t>
  </si>
  <si>
    <t>57</t>
  </si>
  <si>
    <t>31198049.R</t>
  </si>
  <si>
    <t>podložka pryžová pod patu kolejnice S49 - S4M 210x126x6</t>
  </si>
  <si>
    <t>983021203</t>
  </si>
  <si>
    <t>"mostnice"23*2</t>
  </si>
  <si>
    <t>58</t>
  </si>
  <si>
    <t>521371511</t>
  </si>
  <si>
    <t>Montáž kolejnic na mostech s mostnicemi soustavy S49 (včetně vrtání otvorů pro vrtule)</t>
  </si>
  <si>
    <t>939989052</t>
  </si>
  <si>
    <t>13,0*2</t>
  </si>
  <si>
    <t>59</t>
  </si>
  <si>
    <t>525321111</t>
  </si>
  <si>
    <t>Demontáž koleje na pražcích dřevěných soustavy S49 rozdělení c</t>
  </si>
  <si>
    <t>-6210769</t>
  </si>
  <si>
    <t>Poznámka k položce:_x000d_
Odvoz demontovaných pražců na deponii.</t>
  </si>
  <si>
    <t>15"před mostem (23 ks pražců)</t>
  </si>
  <si>
    <t>5"za mostem (7 ks pražců)</t>
  </si>
  <si>
    <t>60</t>
  </si>
  <si>
    <t>525341111</t>
  </si>
  <si>
    <t>Demontáž koleje na pražcích betonových soustavy S49 rozdělení c</t>
  </si>
  <si>
    <t>1071641883</t>
  </si>
  <si>
    <t>Poznámka k položce:_x000d_
Odvoz demontovaných pražců na deponii. (budou vloženy zpět)</t>
  </si>
  <si>
    <t>10" za mostem (16 ks SB8 - vloží se zpět)</t>
  </si>
  <si>
    <t>61</t>
  </si>
  <si>
    <t>31198058</t>
  </si>
  <si>
    <t>podložka polyetylenová pod podkladnici S4. S4M</t>
  </si>
  <si>
    <t>831719765</t>
  </si>
  <si>
    <t>(23+4+4)*2</t>
  </si>
  <si>
    <t>62</t>
  </si>
  <si>
    <t>525971111</t>
  </si>
  <si>
    <t>Demontáž kolejnic na mostech s mostnicemi hmotnosti do 50 kg/m</t>
  </si>
  <si>
    <t>-978267609</t>
  </si>
  <si>
    <t>63</t>
  </si>
  <si>
    <t>541511111</t>
  </si>
  <si>
    <t>Demontáž kolejnicového styku spojky ocelové</t>
  </si>
  <si>
    <t>-511366023</t>
  </si>
  <si>
    <t>64</t>
  </si>
  <si>
    <t>543111131.R</t>
  </si>
  <si>
    <t>Přesná úprava geometrické polohy koleje všech soustav pražce dřevěné</t>
  </si>
  <si>
    <t>-1179019282</t>
  </si>
  <si>
    <t>Poznámka k položce:_x000d_
Poznámka k položce: Poznámka k položce: ASP- (vyhybková) bude pro zbytek výměry nad nutné podbití na mostech k dispozici ST - cena stanovena včetně PUŠLu.</t>
  </si>
  <si>
    <t>65</t>
  </si>
  <si>
    <t>546111211</t>
  </si>
  <si>
    <t>Montáž kolejnicového styku soustavy S49</t>
  </si>
  <si>
    <t>-582307797</t>
  </si>
  <si>
    <t>66</t>
  </si>
  <si>
    <t>546391151</t>
  </si>
  <si>
    <t>Dotahování upevňovadel všech soustav bez protáčení</t>
  </si>
  <si>
    <t>1644303761</t>
  </si>
  <si>
    <t>60+60"navazující úseky před a za ZKPP, dotažení svěrkových šroubů</t>
  </si>
  <si>
    <t>67</t>
  </si>
  <si>
    <t>548121613</t>
  </si>
  <si>
    <t>Svařování kolejnic aluminotermicky plný předehřev soustavy S49</t>
  </si>
  <si>
    <t>513986605</t>
  </si>
  <si>
    <t>68</t>
  </si>
  <si>
    <t>548131121</t>
  </si>
  <si>
    <t>Dělení kolejnic všech soustav řezáním nebo rozbroušením</t>
  </si>
  <si>
    <t>2098217541</t>
  </si>
  <si>
    <t>69</t>
  </si>
  <si>
    <t>911331161</t>
  </si>
  <si>
    <t>Silniční svodidlo ocelové se zaberaněním sloupků jednostranné úroveň zádržnosti H4 vzdálenosti sloupků do 2 m</t>
  </si>
  <si>
    <t>1983552990</t>
  </si>
  <si>
    <t>12+12+8,4+8,4+20,2</t>
  </si>
  <si>
    <t>Úpravy povrchů, podlahy a osazování výplní</t>
  </si>
  <si>
    <t>70</t>
  </si>
  <si>
    <t>628613223</t>
  </si>
  <si>
    <t>Protikorozní ochrana OK mostu III.tř.-základní a podkladní epoxidový, vrchní PU nátěr bez metalizace</t>
  </si>
  <si>
    <t>-1591574855</t>
  </si>
  <si>
    <t>71</t>
  </si>
  <si>
    <t>628613224</t>
  </si>
  <si>
    <t>Protikorozní ochrana ocelových mostních konstrukcí včetně otryskání povrchu základní a podkladní epoxidový a vrchní polyuretanový nátěr bez metalizace IV. třídy</t>
  </si>
  <si>
    <t>-1934257593</t>
  </si>
  <si>
    <t>72</t>
  </si>
  <si>
    <t>628613234</t>
  </si>
  <si>
    <t>Protikorozní ochrana OK mostu IV. tř.- základní a podkladní epoxidový, vrchní PU nátěr s metalizací</t>
  </si>
  <si>
    <t>-2038052359</t>
  </si>
  <si>
    <t>"žlaby, podlahové nosníky" 48</t>
  </si>
  <si>
    <t>"zábradlí" 49</t>
  </si>
  <si>
    <t>"sedla" 11</t>
  </si>
  <si>
    <t>"nové části OK"6</t>
  </si>
  <si>
    <t>73</t>
  </si>
  <si>
    <t>629995213</t>
  </si>
  <si>
    <t>Očištění vnějších ploch tryskáním křemičitým pískem nesušeným ( metodou torbo tryskání), povrchu kamenného přírodního tvrdého</t>
  </si>
  <si>
    <t>1490582065</t>
  </si>
  <si>
    <t>58,6" ponechané kamenné zdivo</t>
  </si>
  <si>
    <t>Ostatní konstrukce a práce, bourání</t>
  </si>
  <si>
    <t>74</t>
  </si>
  <si>
    <t>111010031000.R</t>
  </si>
  <si>
    <t>Kolový jeřáb výkon 390 kW nosnost 300 t</t>
  </si>
  <si>
    <t>Sh</t>
  </si>
  <si>
    <t>-1840290633</t>
  </si>
  <si>
    <t>75</t>
  </si>
  <si>
    <t>111010112000.R</t>
  </si>
  <si>
    <t>Kolový jeřáb výkon 230 kW nosnost 50 t</t>
  </si>
  <si>
    <t>-1621959812</t>
  </si>
  <si>
    <t>76</t>
  </si>
  <si>
    <t>936171160.R</t>
  </si>
  <si>
    <t>Demontáž stávající ocelové konstrukce - kompletní, včetně podlahových plechů a zábradlí</t>
  </si>
  <si>
    <t>-601547548</t>
  </si>
  <si>
    <t>77</t>
  </si>
  <si>
    <t>423172215.R</t>
  </si>
  <si>
    <t>Montáž ocelového mostu</t>
  </si>
  <si>
    <t>557107329</t>
  </si>
  <si>
    <t>78</t>
  </si>
  <si>
    <t>911381511</t>
  </si>
  <si>
    <t>Montáž a demontáž dočasných oboustranných plastových svodidel celkové délky do 500 m</t>
  </si>
  <si>
    <t>-876500741</t>
  </si>
  <si>
    <t>79</t>
  </si>
  <si>
    <t>911381521.R</t>
  </si>
  <si>
    <t>Příplatek k dočasným oboustranným plastovým svodidlům za první a ZKD den použití do 30 dnů</t>
  </si>
  <si>
    <t>1811476294</t>
  </si>
  <si>
    <t xml:space="preserve">"předpoklad pronájmu 30 dnů"   30</t>
  </si>
  <si>
    <t>80</t>
  </si>
  <si>
    <t>911381115</t>
  </si>
  <si>
    <t>Silniční svodidlo betonové jednostranné průběžné délky 2 m, výšky 1,0 m</t>
  </si>
  <si>
    <t>2067388483</t>
  </si>
  <si>
    <t>81</t>
  </si>
  <si>
    <t>911381137</t>
  </si>
  <si>
    <t>Silniční svodidlo betonové jednostranné koncové délky 4 m, výšky 1,0 m</t>
  </si>
  <si>
    <t>1527474712</t>
  </si>
  <si>
    <t>82</t>
  </si>
  <si>
    <t>913411111</t>
  </si>
  <si>
    <t>Montáž a demontáž mobilní semaforové soupravy 2 semafory</t>
  </si>
  <si>
    <t>-1138858082</t>
  </si>
  <si>
    <t>83</t>
  </si>
  <si>
    <t>914111111</t>
  </si>
  <si>
    <t>Montáž svislé dopravní značky základní velikosti do 1 m2 objímkami na sloupky nebo konzoly</t>
  </si>
  <si>
    <t>187618641</t>
  </si>
  <si>
    <t>Poznámka k položce:_x000d_
Budou použity stávající dopravní značky B16 - 3,80 m.</t>
  </si>
  <si>
    <t>84</t>
  </si>
  <si>
    <t>915211115</t>
  </si>
  <si>
    <t>Vodorovné dopravní značení stříkaným plastem dělící čára šířky 125 mm souvislá žlutá základní</t>
  </si>
  <si>
    <t>-394229846</t>
  </si>
  <si>
    <t>30+30</t>
  </si>
  <si>
    <t>85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</si>
  <si>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</si>
  <si>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</si>
  <si>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807035918</t>
  </si>
  <si>
    <t>"Poznámka k položce:</t>
  </si>
  <si>
    <t>"odmontování dopravních značek ze staré konstrukce"2</t>
  </si>
  <si>
    <t>86</t>
  </si>
  <si>
    <t>913121999.R</t>
  </si>
  <si>
    <t>Osazení a odstranění provizorního dopravního značení včetně pronájmu dopravních značek (viz. DIO omezení provozu)</t>
  </si>
  <si>
    <t>903438135</t>
  </si>
  <si>
    <t>87</t>
  </si>
  <si>
    <t>913411211</t>
  </si>
  <si>
    <t>Montáž a demontáž mobilní semaforové soupravy Příplatek za první a každý další den použití mobilní semaforové soupravy k ceně 41-1111</t>
  </si>
  <si>
    <t>-1833176456</t>
  </si>
  <si>
    <t>30*1"30 dní</t>
  </si>
  <si>
    <t>88</t>
  </si>
  <si>
    <t>936942211.R</t>
  </si>
  <si>
    <t>Tabulky s letopočtem, označení mostu apod.</t>
  </si>
  <si>
    <t>-838000780</t>
  </si>
  <si>
    <t>89</t>
  </si>
  <si>
    <t>936943141</t>
  </si>
  <si>
    <t>Montáž odvodnění mostu z potrubí nerezového DN 200</t>
  </si>
  <si>
    <t>-1439897507</t>
  </si>
  <si>
    <t>Poznámka k položce:_x000d_
nebo HDPE-chránička-prostup v místě konstrukcí</t>
  </si>
  <si>
    <t>1,6+0,6"vyústění příčné drenáže</t>
  </si>
  <si>
    <t>90</t>
  </si>
  <si>
    <t>949111113</t>
  </si>
  <si>
    <t>Montáž lešení lehkého kozového trubkového o výšce lešeňové podlahy přes 1,9 do 2,5 m</t>
  </si>
  <si>
    <t>sada</t>
  </si>
  <si>
    <t>-1862896775</t>
  </si>
  <si>
    <t>91</t>
  </si>
  <si>
    <t>949111213</t>
  </si>
  <si>
    <t>Montáž lešení lehkého kozového trubkového Příplatek za první a každý další den použití lešení k ceně -1113</t>
  </si>
  <si>
    <t>-285556747</t>
  </si>
  <si>
    <t>6*100</t>
  </si>
  <si>
    <t>92</t>
  </si>
  <si>
    <t>949111813</t>
  </si>
  <si>
    <t>Demontáž lešení lehkého kozového trubkového o výšce lešeňové podlahy přes 1,9 do 2,5 m</t>
  </si>
  <si>
    <t>1430533592</t>
  </si>
  <si>
    <t>93</t>
  </si>
  <si>
    <t>962021112</t>
  </si>
  <si>
    <t>Bourání mostních konstrukcí zdiva a pilířů z kamene nebo cihel</t>
  </si>
  <si>
    <t>-769525908</t>
  </si>
  <si>
    <t>"římsy a křídla"43,6</t>
  </si>
  <si>
    <t>"úložné prahy a závěrné zdi" 10+8,6</t>
  </si>
  <si>
    <t>94</t>
  </si>
  <si>
    <t>967041111</t>
  </si>
  <si>
    <t xml:space="preserve">Úprava úložné spáry pod úložný práh nebo závěrnou zídku  odsekáním jakéhokoliv zdiva vrstvy tl.do 100 mm</t>
  </si>
  <si>
    <t>-1726659962</t>
  </si>
  <si>
    <t>35,2</t>
  </si>
  <si>
    <t>95</t>
  </si>
  <si>
    <t>977151125</t>
  </si>
  <si>
    <t>Jádrové vrty diamantovými korunkami do stavebních materiálů (železobetonu, betonu, cihel, obkladů, dlažeb, kamene) průměru přes 180 do 200 mm</t>
  </si>
  <si>
    <t>1160636841</t>
  </si>
  <si>
    <t xml:space="preserve">"vrty pro kotvení úložného prahu TR114x10 do stávající opěry - 1 opěra - tři vrty 0,5m"  (0,5*3)*2</t>
  </si>
  <si>
    <t>96</t>
  </si>
  <si>
    <t>55283919.R</t>
  </si>
  <si>
    <t>trubka ocelová bezešvá hladká jakost 11 353 114x5,0mm</t>
  </si>
  <si>
    <t>-1600908267</t>
  </si>
  <si>
    <t>"spřažení opěr s úložnými prahy"2*3</t>
  </si>
  <si>
    <t>97</t>
  </si>
  <si>
    <t>977211132</t>
  </si>
  <si>
    <t>Řezání stěnovou pilou kcí z kamene hl do 350 mm</t>
  </si>
  <si>
    <t>84923316</t>
  </si>
  <si>
    <t xml:space="preserve">"O1 + O2"   18,9+14,4</t>
  </si>
  <si>
    <t>98</t>
  </si>
  <si>
    <t>985121121</t>
  </si>
  <si>
    <t>Tryskání degradovaného betonu stěn a rubu kleneb vodou pod tlakem do 1200 barů</t>
  </si>
  <si>
    <t>-1317603816</t>
  </si>
  <si>
    <t xml:space="preserve">"ponechané části opěr 100%"  11,8</t>
  </si>
  <si>
    <t>99</t>
  </si>
  <si>
    <t>985142212</t>
  </si>
  <si>
    <t>Vysekání spojovací hmoty ze spár zdiva včetně vyčištění hloubky spáry přes 40 mm délky spáry na 1 m2 upravované plochy přes 6 do 12 m</t>
  </si>
  <si>
    <t>-1138257026</t>
  </si>
  <si>
    <t>58,6</t>
  </si>
  <si>
    <t>100</t>
  </si>
  <si>
    <t>985232112</t>
  </si>
  <si>
    <t>Hloubkové spárování zdiva hloubky přes 40 do 80 mm aktivovanou maltou délky spáry na 1 m2 upravované plochy přes 6 do 12 m</t>
  </si>
  <si>
    <t>-692123454</t>
  </si>
  <si>
    <t>101</t>
  </si>
  <si>
    <t>985233121</t>
  </si>
  <si>
    <t>Úprava spár po spárování zdiva uhlazením spára dl přes 6 do 12 m/m2</t>
  </si>
  <si>
    <t>-1846805487</t>
  </si>
  <si>
    <t>102</t>
  </si>
  <si>
    <t>985311112</t>
  </si>
  <si>
    <t>Reprofilace betonu sanačními maltami na cementové bázi ručně stěn, tloušťky přes 10 do 20 mm</t>
  </si>
  <si>
    <t>-1922300219</t>
  </si>
  <si>
    <t>103</t>
  </si>
  <si>
    <t>985312114</t>
  </si>
  <si>
    <t>Stěrka k vyrovnání ploch reprofilovaného betonu stěn, tloušťky do 5 mm</t>
  </si>
  <si>
    <t>1698298632</t>
  </si>
  <si>
    <t>5,8+6</t>
  </si>
  <si>
    <t>104</t>
  </si>
  <si>
    <t>985323112</t>
  </si>
  <si>
    <t>Spojovací můstek reprofilovaného betonu na cementové bázi, tloušťky 2 mm</t>
  </si>
  <si>
    <t>-1745867840</t>
  </si>
  <si>
    <t>105</t>
  </si>
  <si>
    <t>985324211</t>
  </si>
  <si>
    <t>Ochranný nátěr betonu akrylátový dvojnásobný s impregnací S2 (OS-B)</t>
  </si>
  <si>
    <t>571130468</t>
  </si>
  <si>
    <t>997</t>
  </si>
  <si>
    <t>Přesun sutě</t>
  </si>
  <si>
    <t>106</t>
  </si>
  <si>
    <t>997013811</t>
  </si>
  <si>
    <t>Poplatek za uložení stavebního odpadu na skládce (skládkovné) dřevěného zatříděného do Katalogu odpadů pod kódem 17 02 01 (dřevěné pražce a mostnice)</t>
  </si>
  <si>
    <t>-462822326</t>
  </si>
  <si>
    <t xml:space="preserve">"mostnice + pražce"  17*(0,25*0,25*2,5)*0,85+30*(0,15*0,24*2,6)*0,85</t>
  </si>
  <si>
    <t>107</t>
  </si>
  <si>
    <t>997211521</t>
  </si>
  <si>
    <t xml:space="preserve">Vodorovná doprava suti nebo vybouraných hmot  vybouraných hmot se složením a hrubým urovnáním nebo s přeložením na jiný dopravní prostředek kromě lodi, na vzdálenost do 1 km</t>
  </si>
  <si>
    <t>589018734</t>
  </si>
  <si>
    <t xml:space="preserve">"vybourané zdivo"    87,2+2*18,6</t>
  </si>
  <si>
    <t xml:space="preserve">"částečně odtěžené kolejové lože"  39,9</t>
  </si>
  <si>
    <t>"mostnice a pražce" 4,64</t>
  </si>
  <si>
    <t>108</t>
  </si>
  <si>
    <t>997211529</t>
  </si>
  <si>
    <t xml:space="preserve">Vodorovná doprava suti nebo vybouraných hmot  vybouraných hmot se složením a hrubým urovnáním nebo s přeložením na jiný dopravní prostředek kromě lodi, na vzdálenost Příplatek k ceně za každý další i započatý 1 km přes 1 km</t>
  </si>
  <si>
    <t>1044091216</t>
  </si>
  <si>
    <t xml:space="preserve">"vybourané zdivo"    (87,2+2*18,6)*37</t>
  </si>
  <si>
    <t xml:space="preserve">"částečně odtěžené kolejové lože"  39,9*37</t>
  </si>
  <si>
    <t>"mostnice + pražce"4,64*37</t>
  </si>
  <si>
    <t>109</t>
  </si>
  <si>
    <t>997211612</t>
  </si>
  <si>
    <t xml:space="preserve">Nakládání suti nebo vybouraných hmot  na dopravní prostředky pro vodorovnou dopravu vybouraných hmot</t>
  </si>
  <si>
    <t>-1274854622</t>
  </si>
  <si>
    <t>"mostnice + pražce"4,64</t>
  </si>
  <si>
    <t>998</t>
  </si>
  <si>
    <t>Přesun hmot</t>
  </si>
  <si>
    <t>110</t>
  </si>
  <si>
    <t>998212111</t>
  </si>
  <si>
    <t>Přesun hmot pro mosty zděné, betonové monolitické, spřažené ocelobetonové nebo kovové vodorovná dopravní vzdálenost do 100 m výška mostu do 20 m</t>
  </si>
  <si>
    <t>-196075738</t>
  </si>
  <si>
    <t>111</t>
  </si>
  <si>
    <t>998212195</t>
  </si>
  <si>
    <t>Přesun hmot pro mosty zděné, betonové monolitické, spřažené ocelobetonové nebo kovové Příplatek k cenám za zvětšený přesun přes přes vymezenou největší dopravní vzdálenost do 5000 m</t>
  </si>
  <si>
    <t>491795150</t>
  </si>
  <si>
    <t>112</t>
  </si>
  <si>
    <t>998212199</t>
  </si>
  <si>
    <t>Příplatek k přesunu hmot pro mosty zděné nebo monolitické za zvětšený přesun ZKD 5000 m</t>
  </si>
  <si>
    <t>787291641</t>
  </si>
  <si>
    <t>330,786*20</t>
  </si>
  <si>
    <t>PSV</t>
  </si>
  <si>
    <t>Práce a dodávky PSV</t>
  </si>
  <si>
    <t>711</t>
  </si>
  <si>
    <t>Izolace proti vodě, vlhkosti a plynům</t>
  </si>
  <si>
    <t>113</t>
  </si>
  <si>
    <t>711112001</t>
  </si>
  <si>
    <t>Provedení izolace proti zemní vlhkosti svislé za studena nátěrem penetračním</t>
  </si>
  <si>
    <t>-2031725463</t>
  </si>
  <si>
    <t>99,4+9,66"A+B+C"</t>
  </si>
  <si>
    <t>114</t>
  </si>
  <si>
    <t>11163150</t>
  </si>
  <si>
    <t>lak penetrační asfaltový</t>
  </si>
  <si>
    <t>-1601854058</t>
  </si>
  <si>
    <t>0,05"A+B"</t>
  </si>
  <si>
    <t>115</t>
  </si>
  <si>
    <t>711112002</t>
  </si>
  <si>
    <t>Provedení izolace proti zemní vlhkosti svislé za studena lakem asfaltovým</t>
  </si>
  <si>
    <t>-37215215</t>
  </si>
  <si>
    <t xml:space="preserve">"nátěr 2x, část C"   9,7*2</t>
  </si>
  <si>
    <t>116</t>
  </si>
  <si>
    <t>711341564</t>
  </si>
  <si>
    <t>Provedení hydroizolace mostovek pásy přitavením NAIP</t>
  </si>
  <si>
    <t>317542378</t>
  </si>
  <si>
    <t xml:space="preserve">"skladba A+B"    99,4</t>
  </si>
  <si>
    <t>117</t>
  </si>
  <si>
    <t>62855001</t>
  </si>
  <si>
    <t>pás asfaltový natavitelný modifikovaný SBS s vložkou z polyesterové rohože a spalitelnou PE fólií nebo jemnozrnným minerálním posypem na horním povrchu tl 4,0mm</t>
  </si>
  <si>
    <t>-1441317894</t>
  </si>
  <si>
    <t>118</t>
  </si>
  <si>
    <t>69311095</t>
  </si>
  <si>
    <t>geotextilie netkaná separační, ochranná, filtrační, drenážní PES 1000g/m2</t>
  </si>
  <si>
    <t>763371945</t>
  </si>
  <si>
    <t>99,388*1,1 "Přepočtené koeficientem množství</t>
  </si>
  <si>
    <t>119</t>
  </si>
  <si>
    <t>711491172</t>
  </si>
  <si>
    <t>Provedení doplňků izolace proti vodě na vodorovné ploše z textilií vrstva ochranná</t>
  </si>
  <si>
    <t>1207866903</t>
  </si>
  <si>
    <t xml:space="preserve">"ochranná překryvná izolace proti vodě" </t>
  </si>
  <si>
    <t>"O1" (2,81+0,67)*5,0+2,69*4,95+5,46*1,7*2+4,95*0,21+1,19*4,71</t>
  </si>
  <si>
    <t>"O2" (1,18+0,67)*4,9+2,69*4,95+4,11*1,6*2+4,95*0,21+1,19*4,71+1,43*1,8/2</t>
  </si>
  <si>
    <t>120</t>
  </si>
  <si>
    <t>11163152</t>
  </si>
  <si>
    <t>lak hydroizolační asfaltový</t>
  </si>
  <si>
    <t>1592756162</t>
  </si>
  <si>
    <t>19,4*0,00041 "Přepočtené koeficientem množství</t>
  </si>
  <si>
    <t>121</t>
  </si>
  <si>
    <t>59030055.R</t>
  </si>
  <si>
    <t>vrut nerezový se šestihrannou hlavou 8x70mm, včetně hmoždinky</t>
  </si>
  <si>
    <t>-396973134</t>
  </si>
  <si>
    <t>122</t>
  </si>
  <si>
    <t>711491177</t>
  </si>
  <si>
    <t>Připevnění doplňků izolace proti vodě nerezovou lištou</t>
  </si>
  <si>
    <t>-45850323</t>
  </si>
  <si>
    <t>15,7+15,7</t>
  </si>
  <si>
    <t>123</t>
  </si>
  <si>
    <t>13756660.R</t>
  </si>
  <si>
    <t>pásnice nerezová 50/5 - kotvení izolace</t>
  </si>
  <si>
    <t>-721320732</t>
  </si>
  <si>
    <t>767</t>
  </si>
  <si>
    <t>Konstrukce zámečnické</t>
  </si>
  <si>
    <t>124</t>
  </si>
  <si>
    <t>767591012</t>
  </si>
  <si>
    <t>Montáž podlah nebo podest z kompozitních pochůzných skládaných roštů o hmotnosti do 30 kg/m2</t>
  </si>
  <si>
    <t>857202947</t>
  </si>
  <si>
    <t xml:space="preserve">Poznámka k položce:_x000d_
Poznámka k položce: Poznámka k položce: nové kompozitové rošty mezi konstrukcemi. Kompozitový rošt s nosností min. 750 kg/m2 a  protiskluzovou úpravou - včetně upevňovacího mat. dle zvyklostí dodavatele</t>
  </si>
  <si>
    <t xml:space="preserve">"FRP polymer rošt"  39,7</t>
  </si>
  <si>
    <t>"středové podlahy vyzískaný plech" 11,0</t>
  </si>
  <si>
    <t>125</t>
  </si>
  <si>
    <t>63126013</t>
  </si>
  <si>
    <t>rošt kompozitní pochůzný skládaný 25x25/50mm A15</t>
  </si>
  <si>
    <t>-1479070851</t>
  </si>
  <si>
    <t>126</t>
  </si>
  <si>
    <t>998767102</t>
  </si>
  <si>
    <t>Přesun hmot pro zámečnické konstrukce stanovený z hmotnosti přesunovaného materiálu vodorovná dopravní vzdálenost do 50 m v objektech výšky přes 6 do 12 m</t>
  </si>
  <si>
    <t>-1569060406</t>
  </si>
  <si>
    <t>Práce a dodávky M</t>
  </si>
  <si>
    <t>22-M</t>
  </si>
  <si>
    <t>Montáže technologických zařízení pro dopravní stavby</t>
  </si>
  <si>
    <t>127</t>
  </si>
  <si>
    <t>220182041</t>
  </si>
  <si>
    <t>Položení kabelu do kabelového lože nebo do žlabu</t>
  </si>
  <si>
    <t>-269374631</t>
  </si>
  <si>
    <t>Poznámka k položce:_x000d_
Poznámka k položce: Poznámka k položce: zpětné uložení kabelů</t>
  </si>
  <si>
    <t>128</t>
  </si>
  <si>
    <t>767995122.R</t>
  </si>
  <si>
    <t>Dodávka a montáž kovových doplňkových konstrukcí ke kabelovému žlabu</t>
  </si>
  <si>
    <t>-498500093</t>
  </si>
  <si>
    <t>46-M</t>
  </si>
  <si>
    <t>Zemní práce při extr.mont.pracích</t>
  </si>
  <si>
    <t>129</t>
  </si>
  <si>
    <t>460010021</t>
  </si>
  <si>
    <t>Vytyčení trasy vedení podzemního</t>
  </si>
  <si>
    <t>km</t>
  </si>
  <si>
    <t>-15179595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</si>
  <si>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</si>
  <si>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</si>
  <si>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</si>
  <si>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</si>
  <si>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</si>
  <si>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</si>
  <si>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</si>
  <si>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</si>
  <si>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</si>
  <si>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</si>
  <si>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</si>
  <si>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</si>
  <si>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-983393930</t>
  </si>
  <si>
    <t>012303000</t>
  </si>
  <si>
    <t>Geodetické práce po výstavbě</t>
  </si>
  <si>
    <t>1125443001</t>
  </si>
  <si>
    <t>013244000</t>
  </si>
  <si>
    <t>Dokumentace pro provádění stavby</t>
  </si>
  <si>
    <t>-1893125910</t>
  </si>
  <si>
    <t>VRN3</t>
  </si>
  <si>
    <t>Zařízení staveniště</t>
  </si>
  <si>
    <t>030001000</t>
  </si>
  <si>
    <t>268949629</t>
  </si>
  <si>
    <t>034002000</t>
  </si>
  <si>
    <t>Zabezpečení staveniště</t>
  </si>
  <si>
    <t>1024</t>
  </si>
  <si>
    <t>1026312245</t>
  </si>
  <si>
    <t>"Poznámka k položce:"</t>
  </si>
  <si>
    <t>"zabezpečení staveniště mimo pracovní dobu, cca 30 dní"1</t>
  </si>
  <si>
    <t>039002000</t>
  </si>
  <si>
    <t>Zrušení zařízení staveniště</t>
  </si>
  <si>
    <t>1077585801</t>
  </si>
  <si>
    <t>Poznámka k položce:_x000d_
Včetně uvedení pozemků do původního stavu.</t>
  </si>
  <si>
    <t>VRN4</t>
  </si>
  <si>
    <t>Inženýrská činnost</t>
  </si>
  <si>
    <t>040001000</t>
  </si>
  <si>
    <t>-896336947</t>
  </si>
  <si>
    <t>049002000</t>
  </si>
  <si>
    <t>Ostatní inženýrská činnost</t>
  </si>
  <si>
    <t>-1131957678</t>
  </si>
  <si>
    <t>"Statická zatěžovací zkouška pláně + ostatní zkoušky (zkouška svarů na OK, zkouška betonů)"1</t>
  </si>
  <si>
    <t>VRN6</t>
  </si>
  <si>
    <t>Územní vlivy</t>
  </si>
  <si>
    <t>065002000</t>
  </si>
  <si>
    <t>Mimostaveništní doprava materiálů</t>
  </si>
  <si>
    <t>536240850</t>
  </si>
  <si>
    <t>"přepravy, které nejsou zakalkulovány v rozpočtu"1</t>
  </si>
  <si>
    <t>VRN7</t>
  </si>
  <si>
    <t>Provozní vlivy</t>
  </si>
  <si>
    <t>072103022</t>
  </si>
  <si>
    <t>Zajištění DIO komunikace I. třídy</t>
  </si>
  <si>
    <t>1586476458</t>
  </si>
  <si>
    <t>03 - Materiál objednatele</t>
  </si>
  <si>
    <t>13011-R</t>
  </si>
  <si>
    <t xml:space="preserve">Ocelová konstrukce mostu </t>
  </si>
  <si>
    <t>ks</t>
  </si>
  <si>
    <t>-1189287145</t>
  </si>
  <si>
    <t>Poznámka k položce:_x000d_
Položka se neoceňuje, konstrukci dodá objednatel, místo uložení žst. Veselí nad Lužnicí.</t>
  </si>
  <si>
    <t>59211210.R</t>
  </si>
  <si>
    <t>Pražec betonový příčný vystrojený užitý tv. SB 8 P</t>
  </si>
  <si>
    <t>528222386</t>
  </si>
  <si>
    <t>Poznámka k položce:_x000d_
Zhotovitel neoceňuje.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</si>
</sst>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65424006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2,291 v úseku Železná Ruda-Alžbětín - Špičák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Most'!J30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Most'!P132</f>
        <v>0</v>
      </c>
      <c r="AV95" s="128">
        <f>'01 - Most'!J33</f>
        <v>0</v>
      </c>
      <c r="AW95" s="128">
        <f>'01 - Most'!J34</f>
        <v>0</v>
      </c>
      <c r="AX95" s="128">
        <f>'01 - Most'!J35</f>
        <v>0</v>
      </c>
      <c r="AY95" s="128">
        <f>'01 - Most'!J36</f>
        <v>0</v>
      </c>
      <c r="AZ95" s="128">
        <f>'01 - Most'!F33</f>
        <v>0</v>
      </c>
      <c r="BA95" s="128">
        <f>'01 - Most'!F34</f>
        <v>0</v>
      </c>
      <c r="BB95" s="128">
        <f>'01 - Most'!F35</f>
        <v>0</v>
      </c>
      <c r="BC95" s="128">
        <f>'01 - Most'!F36</f>
        <v>0</v>
      </c>
      <c r="BD95" s="130">
        <f>'01 - Most'!F37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'02 - VRN'!P122</f>
        <v>0</v>
      </c>
      <c r="AV96" s="128">
        <f>'02 - VRN'!J33</f>
        <v>0</v>
      </c>
      <c r="AW96" s="128">
        <f>'02 - VRN'!J34</f>
        <v>0</v>
      </c>
      <c r="AX96" s="128">
        <f>'02 - VRN'!J35</f>
        <v>0</v>
      </c>
      <c r="AY96" s="128">
        <f>'02 - VRN'!J36</f>
        <v>0</v>
      </c>
      <c r="AZ96" s="128">
        <f>'02 - VRN'!F33</f>
        <v>0</v>
      </c>
      <c r="BA96" s="128">
        <f>'02 - VRN'!F34</f>
        <v>0</v>
      </c>
      <c r="BB96" s="128">
        <f>'02 - VRN'!F35</f>
        <v>0</v>
      </c>
      <c r="BC96" s="128">
        <f>'02 - VRN'!F36</f>
        <v>0</v>
      </c>
      <c r="BD96" s="130">
        <f>'02 - VRN'!F37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Materiál objednatele'!J30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'03 - Materiál objednatele'!P119</f>
        <v>0</v>
      </c>
      <c r="AV97" s="133">
        <f>'03 - Materiál objednatele'!J33</f>
        <v>0</v>
      </c>
      <c r="AW97" s="133">
        <f>'03 - Materiál objednatele'!J34</f>
        <v>0</v>
      </c>
      <c r="AX97" s="133">
        <f>'03 - Materiál objednatele'!J35</f>
        <v>0</v>
      </c>
      <c r="AY97" s="133">
        <f>'03 - Materiál objednatele'!J36</f>
        <v>0</v>
      </c>
      <c r="AZ97" s="133">
        <f>'03 - Materiál objednatele'!F33</f>
        <v>0</v>
      </c>
      <c r="BA97" s="133">
        <f>'03 - Materiál objednatele'!F34</f>
        <v>0</v>
      </c>
      <c r="BB97" s="133">
        <f>'03 - Materiál objednatele'!F35</f>
        <v>0</v>
      </c>
      <c r="BC97" s="133">
        <f>'03 - Materiál objednatele'!F36</f>
        <v>0</v>
      </c>
      <c r="BD97" s="135">
        <f>'03 - Materiál objednatele'!F37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eqA+xkSL+txBhqP4EEt5coYtO+0eBZDEIxMcb9ycwIEpaL65JK4tfQF4MVCsz4Ik1cMtWu7tswZzDKr/6WGvvw==" hashValue="I/ohJVdw8gtDqsgnpBKogYYynrn3L02OO+SapP3X9ttg+tCH+8yhz1CZyYBy7mzINXMEY5myFFf/CyQwBqeCr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Most'!C2" display="/"/>
    <hyperlink ref="A96" location="'02 - VRN'!C2" display="/"/>
    <hyperlink ref="A97" location="'03 - Materiál objednatel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mostu v km 2,291 v úseku Železná Ruda-Alžbětín - Špičák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ROUND((SUM(BE132:BE491)),  2)</f>
        <v>0</v>
      </c>
      <c r="G33" s="38"/>
      <c r="H33" s="38"/>
      <c r="I33" s="155">
        <v>0.20999999999999999</v>
      </c>
      <c r="J33" s="154">
        <f>ROUND(((SUM(BE132:BE491))*I33),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ROUND((SUM(BF132:BF491)),  2)</f>
        <v>0</v>
      </c>
      <c r="G34" s="38"/>
      <c r="H34" s="38"/>
      <c r="I34" s="155">
        <v>0.12</v>
      </c>
      <c r="J34" s="154">
        <f>ROUND(((SUM(BF132:BF491))*I34),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ROUND((SUM(BG132:BG491)),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ROUND((SUM(BH132:BH491)),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ROUND((SUM(BI132:BI491)),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mostu v km 2,291 v úseku Železná Ruda-Alžbětín - Špičák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Most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J157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J186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J242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J339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J351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J422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110</v>
      </c>
      <c r="E106" s="188"/>
      <c r="F106" s="188"/>
      <c r="G106" s="188"/>
      <c r="H106" s="188"/>
      <c r="I106" s="188"/>
      <c r="J106" s="189">
        <f>J440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111</v>
      </c>
      <c r="E107" s="182"/>
      <c r="F107" s="182"/>
      <c r="G107" s="182"/>
      <c r="H107" s="182"/>
      <c r="I107" s="182"/>
      <c r="J107" s="183">
        <f>J446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112</v>
      </c>
      <c r="E108" s="188"/>
      <c r="F108" s="188"/>
      <c r="G108" s="188"/>
      <c r="H108" s="188"/>
      <c r="I108" s="188"/>
      <c r="J108" s="189">
        <f>J447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113</v>
      </c>
      <c r="E109" s="188"/>
      <c r="F109" s="188"/>
      <c r="G109" s="188"/>
      <c r="H109" s="188"/>
      <c r="I109" s="188"/>
      <c r="J109" s="189">
        <f>J477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114</v>
      </c>
      <c r="E110" s="182"/>
      <c r="F110" s="182"/>
      <c r="G110" s="182"/>
      <c r="H110" s="182"/>
      <c r="I110" s="182"/>
      <c r="J110" s="183">
        <f>J485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5"/>
      <c r="C111" s="186"/>
      <c r="D111" s="187" t="s">
        <v>115</v>
      </c>
      <c r="E111" s="188"/>
      <c r="F111" s="188"/>
      <c r="G111" s="188"/>
      <c r="H111" s="188"/>
      <c r="I111" s="188"/>
      <c r="J111" s="189">
        <f>J486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116</v>
      </c>
      <c r="E112" s="188"/>
      <c r="F112" s="188"/>
      <c r="G112" s="188"/>
      <c r="H112" s="188"/>
      <c r="I112" s="188"/>
      <c r="J112" s="189">
        <f>J490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117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6.25" customHeight="1">
      <c r="A122" s="38"/>
      <c r="B122" s="39"/>
      <c r="C122" s="40"/>
      <c r="D122" s="40"/>
      <c r="E122" s="174" t="str">
        <f>E7</f>
        <v>Oprava mostu v km 2,291 v úseku Železná Ruda-Alžbětín - Špičák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94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01 - Most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 xml:space="preserve"> </v>
      </c>
      <c r="G126" s="40"/>
      <c r="H126" s="40"/>
      <c r="I126" s="32" t="s">
        <v>22</v>
      </c>
      <c r="J126" s="79" t="str">
        <f>IF(J12="","",J12)</f>
        <v>23. 1. 2024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Správa železnic, státní organizace</v>
      </c>
      <c r="G128" s="40"/>
      <c r="H128" s="40"/>
      <c r="I128" s="32" t="s">
        <v>32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30</v>
      </c>
      <c r="D129" s="40"/>
      <c r="E129" s="40"/>
      <c r="F129" s="27" t="str">
        <f>IF(E18="","",E18)</f>
        <v>Vyplň údaj</v>
      </c>
      <c r="G129" s="40"/>
      <c r="H129" s="40"/>
      <c r="I129" s="32" t="s">
        <v>34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1"/>
      <c r="B131" s="192"/>
      <c r="C131" s="193" t="s">
        <v>118</v>
      </c>
      <c r="D131" s="194" t="s">
        <v>61</v>
      </c>
      <c r="E131" s="194" t="s">
        <v>57</v>
      </c>
      <c r="F131" s="194" t="s">
        <v>58</v>
      </c>
      <c r="G131" s="194" t="s">
        <v>119</v>
      </c>
      <c r="H131" s="194" t="s">
        <v>120</v>
      </c>
      <c r="I131" s="194" t="s">
        <v>121</v>
      </c>
      <c r="J131" s="195" t="s">
        <v>98</v>
      </c>
      <c r="K131" s="196" t="s">
        <v>122</v>
      </c>
      <c r="L131" s="197"/>
      <c r="M131" s="100" t="s">
        <v>1</v>
      </c>
      <c r="N131" s="101" t="s">
        <v>40</v>
      </c>
      <c r="O131" s="101" t="s">
        <v>123</v>
      </c>
      <c r="P131" s="101" t="s">
        <v>124</v>
      </c>
      <c r="Q131" s="101" t="s">
        <v>125</v>
      </c>
      <c r="R131" s="101" t="s">
        <v>126</v>
      </c>
      <c r="S131" s="101" t="s">
        <v>127</v>
      </c>
      <c r="T131" s="102" t="s">
        <v>128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38"/>
      <c r="B132" s="39"/>
      <c r="C132" s="107" t="s">
        <v>129</v>
      </c>
      <c r="D132" s="40"/>
      <c r="E132" s="40"/>
      <c r="F132" s="40"/>
      <c r="G132" s="40"/>
      <c r="H132" s="40"/>
      <c r="I132" s="40"/>
      <c r="J132" s="198">
        <f>BK132</f>
        <v>0</v>
      </c>
      <c r="K132" s="40"/>
      <c r="L132" s="44"/>
      <c r="M132" s="103"/>
      <c r="N132" s="199"/>
      <c r="O132" s="104"/>
      <c r="P132" s="200">
        <f>P133+P446+P485</f>
        <v>0</v>
      </c>
      <c r="Q132" s="104"/>
      <c r="R132" s="200">
        <f>R133+R446+R485</f>
        <v>331.48445999999996</v>
      </c>
      <c r="S132" s="104"/>
      <c r="T132" s="201">
        <f>T133+T446+T485</f>
        <v>54.040639999999996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75</v>
      </c>
      <c r="AU132" s="17" t="s">
        <v>100</v>
      </c>
      <c r="BK132" s="202">
        <f>BK133+BK446+BK485</f>
        <v>0</v>
      </c>
    </row>
    <row r="133" s="12" customFormat="1" ht="25.92" customHeight="1">
      <c r="A133" s="12"/>
      <c r="B133" s="203"/>
      <c r="C133" s="204"/>
      <c r="D133" s="205" t="s">
        <v>75</v>
      </c>
      <c r="E133" s="206" t="s">
        <v>130</v>
      </c>
      <c r="F133" s="206" t="s">
        <v>131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P134+P157+P172+P186+P242+P339+P351+P422+P440</f>
        <v>0</v>
      </c>
      <c r="Q133" s="211"/>
      <c r="R133" s="212">
        <f>R134+R157+R172+R186+R242+R339+R351+R422+R440</f>
        <v>330.07059399999997</v>
      </c>
      <c r="S133" s="211"/>
      <c r="T133" s="213">
        <f>T134+T157+T172+T186+T242+T339+T351+T422+T440</f>
        <v>54.040639999999996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84</v>
      </c>
      <c r="AT133" s="215" t="s">
        <v>75</v>
      </c>
      <c r="AU133" s="215" t="s">
        <v>76</v>
      </c>
      <c r="AY133" s="214" t="s">
        <v>132</v>
      </c>
      <c r="BK133" s="216">
        <f>BK134+BK157+BK172+BK186+BK242+BK339+BK351+BK422+BK440</f>
        <v>0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84</v>
      </c>
      <c r="F134" s="217" t="s">
        <v>133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SUM(P135:P156)</f>
        <v>0</v>
      </c>
      <c r="Q134" s="211"/>
      <c r="R134" s="212">
        <f>SUM(R135:R156)</f>
        <v>1.476172</v>
      </c>
      <c r="S134" s="211"/>
      <c r="T134" s="213">
        <f>SUM(T135:T156)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84</v>
      </c>
      <c r="AT134" s="215" t="s">
        <v>75</v>
      </c>
      <c r="AU134" s="215" t="s">
        <v>84</v>
      </c>
      <c r="AY134" s="214" t="s">
        <v>132</v>
      </c>
      <c r="BK134" s="216">
        <f>SUM(BK135:BK156)</f>
        <v>0</v>
      </c>
    </row>
    <row r="135" s="2" customFormat="1" ht="49.05" customHeight="1">
      <c r="A135" s="38"/>
      <c r="B135" s="39"/>
      <c r="C135" s="219" t="s">
        <v>84</v>
      </c>
      <c r="D135" s="219" t="s">
        <v>134</v>
      </c>
      <c r="E135" s="220" t="s">
        <v>135</v>
      </c>
      <c r="F135" s="221" t="s">
        <v>136</v>
      </c>
      <c r="G135" s="222" t="s">
        <v>137</v>
      </c>
      <c r="H135" s="223">
        <v>3.1000000000000001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138</v>
      </c>
      <c r="AT135" s="231" t="s">
        <v>134</v>
      </c>
      <c r="AU135" s="231" t="s">
        <v>86</v>
      </c>
      <c r="AY135" s="17" t="s">
        <v>132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138</v>
      </c>
      <c r="BM135" s="231" t="s">
        <v>139</v>
      </c>
    </row>
    <row r="136" s="2" customFormat="1" ht="49.05" customHeight="1">
      <c r="A136" s="38"/>
      <c r="B136" s="39"/>
      <c r="C136" s="219" t="s">
        <v>86</v>
      </c>
      <c r="D136" s="219" t="s">
        <v>134</v>
      </c>
      <c r="E136" s="220" t="s">
        <v>140</v>
      </c>
      <c r="F136" s="221" t="s">
        <v>141</v>
      </c>
      <c r="G136" s="222" t="s">
        <v>137</v>
      </c>
      <c r="H136" s="223">
        <v>4.6699999999999999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138</v>
      </c>
      <c r="AT136" s="231" t="s">
        <v>134</v>
      </c>
      <c r="AU136" s="231" t="s">
        <v>86</v>
      </c>
      <c r="AY136" s="17" t="s">
        <v>132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138</v>
      </c>
      <c r="BM136" s="231" t="s">
        <v>142</v>
      </c>
    </row>
    <row r="137" s="13" customFormat="1">
      <c r="A137" s="13"/>
      <c r="B137" s="233"/>
      <c r="C137" s="234"/>
      <c r="D137" s="235" t="s">
        <v>143</v>
      </c>
      <c r="E137" s="236" t="s">
        <v>1</v>
      </c>
      <c r="F137" s="237" t="s">
        <v>144</v>
      </c>
      <c r="G137" s="234"/>
      <c r="H137" s="238">
        <v>4.6699999999999999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143</v>
      </c>
      <c r="AU137" s="244" t="s">
        <v>86</v>
      </c>
      <c r="AV137" s="13" t="s">
        <v>86</v>
      </c>
      <c r="AW137" s="13" t="s">
        <v>33</v>
      </c>
      <c r="AX137" s="13" t="s">
        <v>76</v>
      </c>
      <c r="AY137" s="244" t="s">
        <v>132</v>
      </c>
    </row>
    <row r="138" s="14" customFormat="1">
      <c r="A138" s="14"/>
      <c r="B138" s="245"/>
      <c r="C138" s="246"/>
      <c r="D138" s="235" t="s">
        <v>143</v>
      </c>
      <c r="E138" s="247" t="s">
        <v>1</v>
      </c>
      <c r="F138" s="248" t="s">
        <v>145</v>
      </c>
      <c r="G138" s="246"/>
      <c r="H138" s="249">
        <v>4.6699999999999999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143</v>
      </c>
      <c r="AU138" s="255" t="s">
        <v>86</v>
      </c>
      <c r="AV138" s="14" t="s">
        <v>138</v>
      </c>
      <c r="AW138" s="14" t="s">
        <v>33</v>
      </c>
      <c r="AX138" s="14" t="s">
        <v>84</v>
      </c>
      <c r="AY138" s="255" t="s">
        <v>132</v>
      </c>
    </row>
    <row r="139" s="2" customFormat="1" ht="24.15" customHeight="1">
      <c r="A139" s="38"/>
      <c r="B139" s="39"/>
      <c r="C139" s="219" t="s">
        <v>146</v>
      </c>
      <c r="D139" s="219" t="s">
        <v>134</v>
      </c>
      <c r="E139" s="220" t="s">
        <v>147</v>
      </c>
      <c r="F139" s="221" t="s">
        <v>148</v>
      </c>
      <c r="G139" s="222" t="s">
        <v>149</v>
      </c>
      <c r="H139" s="223">
        <v>40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0.036904300000000001</v>
      </c>
      <c r="R139" s="229">
        <f>Q139*H139</f>
        <v>1.476172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138</v>
      </c>
      <c r="AT139" s="231" t="s">
        <v>134</v>
      </c>
      <c r="AU139" s="231" t="s">
        <v>86</v>
      </c>
      <c r="AY139" s="17" t="s">
        <v>132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138</v>
      </c>
      <c r="BM139" s="231" t="s">
        <v>150</v>
      </c>
    </row>
    <row r="140" s="13" customFormat="1">
      <c r="A140" s="13"/>
      <c r="B140" s="233"/>
      <c r="C140" s="234"/>
      <c r="D140" s="235" t="s">
        <v>143</v>
      </c>
      <c r="E140" s="236" t="s">
        <v>1</v>
      </c>
      <c r="F140" s="237" t="s">
        <v>151</v>
      </c>
      <c r="G140" s="234"/>
      <c r="H140" s="238">
        <v>40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143</v>
      </c>
      <c r="AU140" s="244" t="s">
        <v>86</v>
      </c>
      <c r="AV140" s="13" t="s">
        <v>86</v>
      </c>
      <c r="AW140" s="13" t="s">
        <v>33</v>
      </c>
      <c r="AX140" s="13" t="s">
        <v>76</v>
      </c>
      <c r="AY140" s="244" t="s">
        <v>132</v>
      </c>
    </row>
    <row r="141" s="14" customFormat="1">
      <c r="A141" s="14"/>
      <c r="B141" s="245"/>
      <c r="C141" s="246"/>
      <c r="D141" s="235" t="s">
        <v>143</v>
      </c>
      <c r="E141" s="247" t="s">
        <v>1</v>
      </c>
      <c r="F141" s="248" t="s">
        <v>145</v>
      </c>
      <c r="G141" s="246"/>
      <c r="H141" s="249">
        <v>40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143</v>
      </c>
      <c r="AU141" s="255" t="s">
        <v>86</v>
      </c>
      <c r="AV141" s="14" t="s">
        <v>138</v>
      </c>
      <c r="AW141" s="14" t="s">
        <v>33</v>
      </c>
      <c r="AX141" s="14" t="s">
        <v>84</v>
      </c>
      <c r="AY141" s="255" t="s">
        <v>132</v>
      </c>
    </row>
    <row r="142" s="2" customFormat="1" ht="37.8" customHeight="1">
      <c r="A142" s="38"/>
      <c r="B142" s="39"/>
      <c r="C142" s="219" t="s">
        <v>138</v>
      </c>
      <c r="D142" s="219" t="s">
        <v>134</v>
      </c>
      <c r="E142" s="220" t="s">
        <v>152</v>
      </c>
      <c r="F142" s="221" t="s">
        <v>153</v>
      </c>
      <c r="G142" s="222" t="s">
        <v>137</v>
      </c>
      <c r="H142" s="223">
        <v>164.80000000000001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138</v>
      </c>
      <c r="AT142" s="231" t="s">
        <v>134</v>
      </c>
      <c r="AU142" s="231" t="s">
        <v>86</v>
      </c>
      <c r="AY142" s="17" t="s">
        <v>132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138</v>
      </c>
      <c r="BM142" s="231" t="s">
        <v>154</v>
      </c>
    </row>
    <row r="143" s="13" customFormat="1">
      <c r="A143" s="13"/>
      <c r="B143" s="233"/>
      <c r="C143" s="234"/>
      <c r="D143" s="235" t="s">
        <v>143</v>
      </c>
      <c r="E143" s="236" t="s">
        <v>1</v>
      </c>
      <c r="F143" s="237" t="s">
        <v>155</v>
      </c>
      <c r="G143" s="234"/>
      <c r="H143" s="238">
        <v>164.80000000000001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143</v>
      </c>
      <c r="AU143" s="244" t="s">
        <v>86</v>
      </c>
      <c r="AV143" s="13" t="s">
        <v>86</v>
      </c>
      <c r="AW143" s="13" t="s">
        <v>33</v>
      </c>
      <c r="AX143" s="13" t="s">
        <v>76</v>
      </c>
      <c r="AY143" s="244" t="s">
        <v>132</v>
      </c>
    </row>
    <row r="144" s="14" customFormat="1">
      <c r="A144" s="14"/>
      <c r="B144" s="245"/>
      <c r="C144" s="246"/>
      <c r="D144" s="235" t="s">
        <v>143</v>
      </c>
      <c r="E144" s="247" t="s">
        <v>1</v>
      </c>
      <c r="F144" s="248" t="s">
        <v>145</v>
      </c>
      <c r="G144" s="246"/>
      <c r="H144" s="249">
        <v>164.80000000000001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143</v>
      </c>
      <c r="AU144" s="255" t="s">
        <v>86</v>
      </c>
      <c r="AV144" s="14" t="s">
        <v>138</v>
      </c>
      <c r="AW144" s="14" t="s">
        <v>33</v>
      </c>
      <c r="AX144" s="14" t="s">
        <v>84</v>
      </c>
      <c r="AY144" s="255" t="s">
        <v>132</v>
      </c>
    </row>
    <row r="145" s="2" customFormat="1" ht="66.75" customHeight="1">
      <c r="A145" s="38"/>
      <c r="B145" s="39"/>
      <c r="C145" s="219" t="s">
        <v>156</v>
      </c>
      <c r="D145" s="219" t="s">
        <v>134</v>
      </c>
      <c r="E145" s="220" t="s">
        <v>157</v>
      </c>
      <c r="F145" s="221" t="s">
        <v>158</v>
      </c>
      <c r="G145" s="222" t="s">
        <v>137</v>
      </c>
      <c r="H145" s="223">
        <v>164.80000000000001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138</v>
      </c>
      <c r="AT145" s="231" t="s">
        <v>134</v>
      </c>
      <c r="AU145" s="231" t="s">
        <v>86</v>
      </c>
      <c r="AY145" s="17" t="s">
        <v>132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138</v>
      </c>
      <c r="BM145" s="231" t="s">
        <v>159</v>
      </c>
    </row>
    <row r="146" s="13" customFormat="1">
      <c r="A146" s="13"/>
      <c r="B146" s="233"/>
      <c r="C146" s="234"/>
      <c r="D146" s="235" t="s">
        <v>143</v>
      </c>
      <c r="E146" s="236" t="s">
        <v>1</v>
      </c>
      <c r="F146" s="237" t="s">
        <v>155</v>
      </c>
      <c r="G146" s="234"/>
      <c r="H146" s="238">
        <v>164.80000000000001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143</v>
      </c>
      <c r="AU146" s="244" t="s">
        <v>86</v>
      </c>
      <c r="AV146" s="13" t="s">
        <v>86</v>
      </c>
      <c r="AW146" s="13" t="s">
        <v>33</v>
      </c>
      <c r="AX146" s="13" t="s">
        <v>76</v>
      </c>
      <c r="AY146" s="244" t="s">
        <v>132</v>
      </c>
    </row>
    <row r="147" s="14" customFormat="1">
      <c r="A147" s="14"/>
      <c r="B147" s="245"/>
      <c r="C147" s="246"/>
      <c r="D147" s="235" t="s">
        <v>143</v>
      </c>
      <c r="E147" s="247" t="s">
        <v>1</v>
      </c>
      <c r="F147" s="248" t="s">
        <v>145</v>
      </c>
      <c r="G147" s="246"/>
      <c r="H147" s="249">
        <v>164.80000000000001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143</v>
      </c>
      <c r="AU147" s="255" t="s">
        <v>86</v>
      </c>
      <c r="AV147" s="14" t="s">
        <v>138</v>
      </c>
      <c r="AW147" s="14" t="s">
        <v>33</v>
      </c>
      <c r="AX147" s="14" t="s">
        <v>84</v>
      </c>
      <c r="AY147" s="255" t="s">
        <v>132</v>
      </c>
    </row>
    <row r="148" s="2" customFormat="1" ht="66.75" customHeight="1">
      <c r="A148" s="38"/>
      <c r="B148" s="39"/>
      <c r="C148" s="219" t="s">
        <v>160</v>
      </c>
      <c r="D148" s="219" t="s">
        <v>134</v>
      </c>
      <c r="E148" s="220" t="s">
        <v>161</v>
      </c>
      <c r="F148" s="221" t="s">
        <v>162</v>
      </c>
      <c r="G148" s="222" t="s">
        <v>137</v>
      </c>
      <c r="H148" s="223">
        <v>4449.6000000000004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138</v>
      </c>
      <c r="AT148" s="231" t="s">
        <v>134</v>
      </c>
      <c r="AU148" s="231" t="s">
        <v>86</v>
      </c>
      <c r="AY148" s="17" t="s">
        <v>132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138</v>
      </c>
      <c r="BM148" s="231" t="s">
        <v>163</v>
      </c>
    </row>
    <row r="149" s="13" customFormat="1">
      <c r="A149" s="13"/>
      <c r="B149" s="233"/>
      <c r="C149" s="234"/>
      <c r="D149" s="235" t="s">
        <v>143</v>
      </c>
      <c r="E149" s="236" t="s">
        <v>1</v>
      </c>
      <c r="F149" s="237" t="s">
        <v>164</v>
      </c>
      <c r="G149" s="234"/>
      <c r="H149" s="238">
        <v>4449.6000000000004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143</v>
      </c>
      <c r="AU149" s="244" t="s">
        <v>86</v>
      </c>
      <c r="AV149" s="13" t="s">
        <v>86</v>
      </c>
      <c r="AW149" s="13" t="s">
        <v>33</v>
      </c>
      <c r="AX149" s="13" t="s">
        <v>76</v>
      </c>
      <c r="AY149" s="244" t="s">
        <v>132</v>
      </c>
    </row>
    <row r="150" s="14" customFormat="1">
      <c r="A150" s="14"/>
      <c r="B150" s="245"/>
      <c r="C150" s="246"/>
      <c r="D150" s="235" t="s">
        <v>143</v>
      </c>
      <c r="E150" s="247" t="s">
        <v>1</v>
      </c>
      <c r="F150" s="248" t="s">
        <v>145</v>
      </c>
      <c r="G150" s="246"/>
      <c r="H150" s="249">
        <v>4449.6000000000004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143</v>
      </c>
      <c r="AU150" s="255" t="s">
        <v>86</v>
      </c>
      <c r="AV150" s="14" t="s">
        <v>138</v>
      </c>
      <c r="AW150" s="14" t="s">
        <v>33</v>
      </c>
      <c r="AX150" s="14" t="s">
        <v>84</v>
      </c>
      <c r="AY150" s="255" t="s">
        <v>132</v>
      </c>
    </row>
    <row r="151" s="2" customFormat="1" ht="44.25" customHeight="1">
      <c r="A151" s="38"/>
      <c r="B151" s="39"/>
      <c r="C151" s="219" t="s">
        <v>165</v>
      </c>
      <c r="D151" s="219" t="s">
        <v>134</v>
      </c>
      <c r="E151" s="220" t="s">
        <v>166</v>
      </c>
      <c r="F151" s="221" t="s">
        <v>167</v>
      </c>
      <c r="G151" s="222" t="s">
        <v>168</v>
      </c>
      <c r="H151" s="223">
        <v>455.33300000000003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138</v>
      </c>
      <c r="AT151" s="231" t="s">
        <v>134</v>
      </c>
      <c r="AU151" s="231" t="s">
        <v>86</v>
      </c>
      <c r="AY151" s="17" t="s">
        <v>132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138</v>
      </c>
      <c r="BM151" s="231" t="s">
        <v>169</v>
      </c>
    </row>
    <row r="152" s="13" customFormat="1">
      <c r="A152" s="13"/>
      <c r="B152" s="233"/>
      <c r="C152" s="234"/>
      <c r="D152" s="235" t="s">
        <v>143</v>
      </c>
      <c r="E152" s="236" t="s">
        <v>1</v>
      </c>
      <c r="F152" s="237" t="s">
        <v>170</v>
      </c>
      <c r="G152" s="234"/>
      <c r="H152" s="238">
        <v>87.200000000000003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143</v>
      </c>
      <c r="AU152" s="244" t="s">
        <v>86</v>
      </c>
      <c r="AV152" s="13" t="s">
        <v>86</v>
      </c>
      <c r="AW152" s="13" t="s">
        <v>33</v>
      </c>
      <c r="AX152" s="13" t="s">
        <v>76</v>
      </c>
      <c r="AY152" s="244" t="s">
        <v>132</v>
      </c>
    </row>
    <row r="153" s="13" customFormat="1">
      <c r="A153" s="13"/>
      <c r="B153" s="233"/>
      <c r="C153" s="234"/>
      <c r="D153" s="235" t="s">
        <v>143</v>
      </c>
      <c r="E153" s="236" t="s">
        <v>1</v>
      </c>
      <c r="F153" s="237" t="s">
        <v>171</v>
      </c>
      <c r="G153" s="234"/>
      <c r="H153" s="238">
        <v>18.600000000000001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143</v>
      </c>
      <c r="AU153" s="244" t="s">
        <v>86</v>
      </c>
      <c r="AV153" s="13" t="s">
        <v>86</v>
      </c>
      <c r="AW153" s="13" t="s">
        <v>33</v>
      </c>
      <c r="AX153" s="13" t="s">
        <v>76</v>
      </c>
      <c r="AY153" s="244" t="s">
        <v>132</v>
      </c>
    </row>
    <row r="154" s="13" customFormat="1">
      <c r="A154" s="13"/>
      <c r="B154" s="233"/>
      <c r="C154" s="234"/>
      <c r="D154" s="235" t="s">
        <v>143</v>
      </c>
      <c r="E154" s="236" t="s">
        <v>1</v>
      </c>
      <c r="F154" s="237" t="s">
        <v>172</v>
      </c>
      <c r="G154" s="234"/>
      <c r="H154" s="238">
        <v>329.60000000000002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143</v>
      </c>
      <c r="AU154" s="244" t="s">
        <v>86</v>
      </c>
      <c r="AV154" s="13" t="s">
        <v>86</v>
      </c>
      <c r="AW154" s="13" t="s">
        <v>33</v>
      </c>
      <c r="AX154" s="13" t="s">
        <v>76</v>
      </c>
      <c r="AY154" s="244" t="s">
        <v>132</v>
      </c>
    </row>
    <row r="155" s="13" customFormat="1">
      <c r="A155" s="13"/>
      <c r="B155" s="233"/>
      <c r="C155" s="234"/>
      <c r="D155" s="235" t="s">
        <v>143</v>
      </c>
      <c r="E155" s="236" t="s">
        <v>1</v>
      </c>
      <c r="F155" s="237" t="s">
        <v>173</v>
      </c>
      <c r="G155" s="234"/>
      <c r="H155" s="238">
        <v>19.933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143</v>
      </c>
      <c r="AU155" s="244" t="s">
        <v>86</v>
      </c>
      <c r="AV155" s="13" t="s">
        <v>86</v>
      </c>
      <c r="AW155" s="13" t="s">
        <v>33</v>
      </c>
      <c r="AX155" s="13" t="s">
        <v>76</v>
      </c>
      <c r="AY155" s="244" t="s">
        <v>132</v>
      </c>
    </row>
    <row r="156" s="14" customFormat="1">
      <c r="A156" s="14"/>
      <c r="B156" s="245"/>
      <c r="C156" s="246"/>
      <c r="D156" s="235" t="s">
        <v>143</v>
      </c>
      <c r="E156" s="247" t="s">
        <v>1</v>
      </c>
      <c r="F156" s="248" t="s">
        <v>145</v>
      </c>
      <c r="G156" s="246"/>
      <c r="H156" s="249">
        <v>455.33300000000003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143</v>
      </c>
      <c r="AU156" s="255" t="s">
        <v>86</v>
      </c>
      <c r="AV156" s="14" t="s">
        <v>138</v>
      </c>
      <c r="AW156" s="14" t="s">
        <v>33</v>
      </c>
      <c r="AX156" s="14" t="s">
        <v>84</v>
      </c>
      <c r="AY156" s="255" t="s">
        <v>132</v>
      </c>
    </row>
    <row r="157" s="12" customFormat="1" ht="22.8" customHeight="1">
      <c r="A157" s="12"/>
      <c r="B157" s="203"/>
      <c r="C157" s="204"/>
      <c r="D157" s="205" t="s">
        <v>75</v>
      </c>
      <c r="E157" s="217" t="s">
        <v>86</v>
      </c>
      <c r="F157" s="217" t="s">
        <v>174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SUM(P158:P171)</f>
        <v>0</v>
      </c>
      <c r="Q157" s="211"/>
      <c r="R157" s="212">
        <f>SUM(R158:R171)</f>
        <v>29.229620999999998</v>
      </c>
      <c r="S157" s="211"/>
      <c r="T157" s="213">
        <f>SUM(T158:T171)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84</v>
      </c>
      <c r="AT157" s="215" t="s">
        <v>75</v>
      </c>
      <c r="AU157" s="215" t="s">
        <v>84</v>
      </c>
      <c r="AY157" s="214" t="s">
        <v>132</v>
      </c>
      <c r="BK157" s="216">
        <f>SUM(BK158:BK171)</f>
        <v>0</v>
      </c>
    </row>
    <row r="158" s="2" customFormat="1" ht="33" customHeight="1">
      <c r="A158" s="38"/>
      <c r="B158" s="39"/>
      <c r="C158" s="219" t="s">
        <v>175</v>
      </c>
      <c r="D158" s="219" t="s">
        <v>134</v>
      </c>
      <c r="E158" s="220" t="s">
        <v>176</v>
      </c>
      <c r="F158" s="221" t="s">
        <v>177</v>
      </c>
      <c r="G158" s="222" t="s">
        <v>149</v>
      </c>
      <c r="H158" s="223">
        <v>15.300000000000001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1.52477</v>
      </c>
      <c r="R158" s="229">
        <f>Q158*H158</f>
        <v>23.328980999999999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138</v>
      </c>
      <c r="AT158" s="231" t="s">
        <v>134</v>
      </c>
      <c r="AU158" s="231" t="s">
        <v>86</v>
      </c>
      <c r="AY158" s="17" t="s">
        <v>132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138</v>
      </c>
      <c r="BM158" s="231" t="s">
        <v>178</v>
      </c>
    </row>
    <row r="159" s="13" customFormat="1">
      <c r="A159" s="13"/>
      <c r="B159" s="233"/>
      <c r="C159" s="234"/>
      <c r="D159" s="235" t="s">
        <v>143</v>
      </c>
      <c r="E159" s="236" t="s">
        <v>1</v>
      </c>
      <c r="F159" s="237" t="s">
        <v>179</v>
      </c>
      <c r="G159" s="234"/>
      <c r="H159" s="238">
        <v>15.300000000000001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143</v>
      </c>
      <c r="AU159" s="244" t="s">
        <v>86</v>
      </c>
      <c r="AV159" s="13" t="s">
        <v>86</v>
      </c>
      <c r="AW159" s="13" t="s">
        <v>33</v>
      </c>
      <c r="AX159" s="13" t="s">
        <v>76</v>
      </c>
      <c r="AY159" s="244" t="s">
        <v>132</v>
      </c>
    </row>
    <row r="160" s="14" customFormat="1">
      <c r="A160" s="14"/>
      <c r="B160" s="245"/>
      <c r="C160" s="246"/>
      <c r="D160" s="235" t="s">
        <v>143</v>
      </c>
      <c r="E160" s="247" t="s">
        <v>1</v>
      </c>
      <c r="F160" s="248" t="s">
        <v>145</v>
      </c>
      <c r="G160" s="246"/>
      <c r="H160" s="249">
        <v>15.300000000000001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143</v>
      </c>
      <c r="AU160" s="255" t="s">
        <v>86</v>
      </c>
      <c r="AV160" s="14" t="s">
        <v>138</v>
      </c>
      <c r="AW160" s="14" t="s">
        <v>33</v>
      </c>
      <c r="AX160" s="14" t="s">
        <v>84</v>
      </c>
      <c r="AY160" s="255" t="s">
        <v>132</v>
      </c>
    </row>
    <row r="161" s="2" customFormat="1" ht="24.15" customHeight="1">
      <c r="A161" s="38"/>
      <c r="B161" s="39"/>
      <c r="C161" s="219" t="s">
        <v>180</v>
      </c>
      <c r="D161" s="219" t="s">
        <v>134</v>
      </c>
      <c r="E161" s="220" t="s">
        <v>181</v>
      </c>
      <c r="F161" s="221" t="s">
        <v>182</v>
      </c>
      <c r="G161" s="222" t="s">
        <v>149</v>
      </c>
      <c r="H161" s="223">
        <v>199.5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0.00016000000000000001</v>
      </c>
      <c r="R161" s="229">
        <f>Q161*H161</f>
        <v>0.031920000000000004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138</v>
      </c>
      <c r="AT161" s="231" t="s">
        <v>134</v>
      </c>
      <c r="AU161" s="231" t="s">
        <v>86</v>
      </c>
      <c r="AY161" s="17" t="s">
        <v>132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138</v>
      </c>
      <c r="BM161" s="231" t="s">
        <v>183</v>
      </c>
    </row>
    <row r="162" s="13" customFormat="1">
      <c r="A162" s="13"/>
      <c r="B162" s="233"/>
      <c r="C162" s="234"/>
      <c r="D162" s="235" t="s">
        <v>143</v>
      </c>
      <c r="E162" s="236" t="s">
        <v>1</v>
      </c>
      <c r="F162" s="237" t="s">
        <v>184</v>
      </c>
      <c r="G162" s="234"/>
      <c r="H162" s="238">
        <v>134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143</v>
      </c>
      <c r="AU162" s="244" t="s">
        <v>86</v>
      </c>
      <c r="AV162" s="13" t="s">
        <v>86</v>
      </c>
      <c r="AW162" s="13" t="s">
        <v>33</v>
      </c>
      <c r="AX162" s="13" t="s">
        <v>76</v>
      </c>
      <c r="AY162" s="244" t="s">
        <v>132</v>
      </c>
    </row>
    <row r="163" s="13" customFormat="1">
      <c r="A163" s="13"/>
      <c r="B163" s="233"/>
      <c r="C163" s="234"/>
      <c r="D163" s="235" t="s">
        <v>143</v>
      </c>
      <c r="E163" s="236" t="s">
        <v>1</v>
      </c>
      <c r="F163" s="237" t="s">
        <v>185</v>
      </c>
      <c r="G163" s="234"/>
      <c r="H163" s="238">
        <v>65.5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143</v>
      </c>
      <c r="AU163" s="244" t="s">
        <v>86</v>
      </c>
      <c r="AV163" s="13" t="s">
        <v>86</v>
      </c>
      <c r="AW163" s="13" t="s">
        <v>33</v>
      </c>
      <c r="AX163" s="13" t="s">
        <v>76</v>
      </c>
      <c r="AY163" s="244" t="s">
        <v>132</v>
      </c>
    </row>
    <row r="164" s="14" customFormat="1">
      <c r="A164" s="14"/>
      <c r="B164" s="245"/>
      <c r="C164" s="246"/>
      <c r="D164" s="235" t="s">
        <v>143</v>
      </c>
      <c r="E164" s="247" t="s">
        <v>1</v>
      </c>
      <c r="F164" s="248" t="s">
        <v>145</v>
      </c>
      <c r="G164" s="246"/>
      <c r="H164" s="249">
        <v>199.5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143</v>
      </c>
      <c r="AU164" s="255" t="s">
        <v>86</v>
      </c>
      <c r="AV164" s="14" t="s">
        <v>138</v>
      </c>
      <c r="AW164" s="14" t="s">
        <v>33</v>
      </c>
      <c r="AX164" s="14" t="s">
        <v>84</v>
      </c>
      <c r="AY164" s="255" t="s">
        <v>132</v>
      </c>
    </row>
    <row r="165" s="2" customFormat="1" ht="24.15" customHeight="1">
      <c r="A165" s="38"/>
      <c r="B165" s="39"/>
      <c r="C165" s="219" t="s">
        <v>186</v>
      </c>
      <c r="D165" s="219" t="s">
        <v>134</v>
      </c>
      <c r="E165" s="220" t="s">
        <v>187</v>
      </c>
      <c r="F165" s="221" t="s">
        <v>188</v>
      </c>
      <c r="G165" s="222" t="s">
        <v>189</v>
      </c>
      <c r="H165" s="223">
        <v>18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4.0000000000000003E-05</v>
      </c>
      <c r="R165" s="229">
        <f>Q165*H165</f>
        <v>0.00072000000000000005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138</v>
      </c>
      <c r="AT165" s="231" t="s">
        <v>134</v>
      </c>
      <c r="AU165" s="231" t="s">
        <v>86</v>
      </c>
      <c r="AY165" s="17" t="s">
        <v>132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138</v>
      </c>
      <c r="BM165" s="231" t="s">
        <v>190</v>
      </c>
    </row>
    <row r="166" s="2" customFormat="1" ht="16.5" customHeight="1">
      <c r="A166" s="38"/>
      <c r="B166" s="39"/>
      <c r="C166" s="256" t="s">
        <v>191</v>
      </c>
      <c r="D166" s="256" t="s">
        <v>192</v>
      </c>
      <c r="E166" s="257" t="s">
        <v>193</v>
      </c>
      <c r="F166" s="258" t="s">
        <v>194</v>
      </c>
      <c r="G166" s="259" t="s">
        <v>168</v>
      </c>
      <c r="H166" s="260">
        <v>5.8680000000000003</v>
      </c>
      <c r="I166" s="261"/>
      <c r="J166" s="262">
        <f>ROUND(I166*H166,2)</f>
        <v>0</v>
      </c>
      <c r="K166" s="263"/>
      <c r="L166" s="264"/>
      <c r="M166" s="265" t="s">
        <v>1</v>
      </c>
      <c r="N166" s="266" t="s">
        <v>41</v>
      </c>
      <c r="O166" s="91"/>
      <c r="P166" s="229">
        <f>O166*H166</f>
        <v>0</v>
      </c>
      <c r="Q166" s="229">
        <v>1</v>
      </c>
      <c r="R166" s="229">
        <f>Q166*H166</f>
        <v>5.8680000000000003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175</v>
      </c>
      <c r="AT166" s="231" t="s">
        <v>192</v>
      </c>
      <c r="AU166" s="231" t="s">
        <v>86</v>
      </c>
      <c r="AY166" s="17" t="s">
        <v>132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138</v>
      </c>
      <c r="BM166" s="231" t="s">
        <v>195</v>
      </c>
    </row>
    <row r="167" s="13" customFormat="1">
      <c r="A167" s="13"/>
      <c r="B167" s="233"/>
      <c r="C167" s="234"/>
      <c r="D167" s="235" t="s">
        <v>143</v>
      </c>
      <c r="E167" s="236" t="s">
        <v>1</v>
      </c>
      <c r="F167" s="237" t="s">
        <v>196</v>
      </c>
      <c r="G167" s="234"/>
      <c r="H167" s="238">
        <v>5.8680000000000003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143</v>
      </c>
      <c r="AU167" s="244" t="s">
        <v>86</v>
      </c>
      <c r="AV167" s="13" t="s">
        <v>86</v>
      </c>
      <c r="AW167" s="13" t="s">
        <v>33</v>
      </c>
      <c r="AX167" s="13" t="s">
        <v>76</v>
      </c>
      <c r="AY167" s="244" t="s">
        <v>132</v>
      </c>
    </row>
    <row r="168" s="14" customFormat="1">
      <c r="A168" s="14"/>
      <c r="B168" s="245"/>
      <c r="C168" s="246"/>
      <c r="D168" s="235" t="s">
        <v>143</v>
      </c>
      <c r="E168" s="247" t="s">
        <v>1</v>
      </c>
      <c r="F168" s="248" t="s">
        <v>145</v>
      </c>
      <c r="G168" s="246"/>
      <c r="H168" s="249">
        <v>5.8680000000000003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143</v>
      </c>
      <c r="AU168" s="255" t="s">
        <v>86</v>
      </c>
      <c r="AV168" s="14" t="s">
        <v>138</v>
      </c>
      <c r="AW168" s="14" t="s">
        <v>33</v>
      </c>
      <c r="AX168" s="14" t="s">
        <v>84</v>
      </c>
      <c r="AY168" s="255" t="s">
        <v>132</v>
      </c>
    </row>
    <row r="169" s="2" customFormat="1" ht="55.5" customHeight="1">
      <c r="A169" s="38"/>
      <c r="B169" s="39"/>
      <c r="C169" s="219" t="s">
        <v>8</v>
      </c>
      <c r="D169" s="219" t="s">
        <v>134</v>
      </c>
      <c r="E169" s="220" t="s">
        <v>197</v>
      </c>
      <c r="F169" s="221" t="s">
        <v>198</v>
      </c>
      <c r="G169" s="222" t="s">
        <v>137</v>
      </c>
      <c r="H169" s="223">
        <v>4.548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138</v>
      </c>
      <c r="AT169" s="231" t="s">
        <v>134</v>
      </c>
      <c r="AU169" s="231" t="s">
        <v>86</v>
      </c>
      <c r="AY169" s="17" t="s">
        <v>132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138</v>
      </c>
      <c r="BM169" s="231" t="s">
        <v>199</v>
      </c>
    </row>
    <row r="170" s="13" customFormat="1">
      <c r="A170" s="13"/>
      <c r="B170" s="233"/>
      <c r="C170" s="234"/>
      <c r="D170" s="235" t="s">
        <v>143</v>
      </c>
      <c r="E170" s="236" t="s">
        <v>1</v>
      </c>
      <c r="F170" s="237" t="s">
        <v>200</v>
      </c>
      <c r="G170" s="234"/>
      <c r="H170" s="238">
        <v>4.548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143</v>
      </c>
      <c r="AU170" s="244" t="s">
        <v>86</v>
      </c>
      <c r="AV170" s="13" t="s">
        <v>86</v>
      </c>
      <c r="AW170" s="13" t="s">
        <v>33</v>
      </c>
      <c r="AX170" s="13" t="s">
        <v>76</v>
      </c>
      <c r="AY170" s="244" t="s">
        <v>132</v>
      </c>
    </row>
    <row r="171" s="14" customFormat="1">
      <c r="A171" s="14"/>
      <c r="B171" s="245"/>
      <c r="C171" s="246"/>
      <c r="D171" s="235" t="s">
        <v>143</v>
      </c>
      <c r="E171" s="247" t="s">
        <v>1</v>
      </c>
      <c r="F171" s="248" t="s">
        <v>145</v>
      </c>
      <c r="G171" s="246"/>
      <c r="H171" s="249">
        <v>4.548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143</v>
      </c>
      <c r="AU171" s="255" t="s">
        <v>86</v>
      </c>
      <c r="AV171" s="14" t="s">
        <v>138</v>
      </c>
      <c r="AW171" s="14" t="s">
        <v>33</v>
      </c>
      <c r="AX171" s="14" t="s">
        <v>84</v>
      </c>
      <c r="AY171" s="255" t="s">
        <v>132</v>
      </c>
    </row>
    <row r="172" s="12" customFormat="1" ht="22.8" customHeight="1">
      <c r="A172" s="12"/>
      <c r="B172" s="203"/>
      <c r="C172" s="204"/>
      <c r="D172" s="205" t="s">
        <v>75</v>
      </c>
      <c r="E172" s="217" t="s">
        <v>146</v>
      </c>
      <c r="F172" s="217" t="s">
        <v>201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SUM(P173:P185)</f>
        <v>0</v>
      </c>
      <c r="Q172" s="211"/>
      <c r="R172" s="212">
        <f>SUM(R173:R185)</f>
        <v>13.421799999999999</v>
      </c>
      <c r="S172" s="211"/>
      <c r="T172" s="213">
        <f>SUM(T173:T185)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84</v>
      </c>
      <c r="AT172" s="215" t="s">
        <v>75</v>
      </c>
      <c r="AU172" s="215" t="s">
        <v>84</v>
      </c>
      <c r="AY172" s="214" t="s">
        <v>132</v>
      </c>
      <c r="BK172" s="216">
        <f>SUM(BK173:BK185)</f>
        <v>0</v>
      </c>
    </row>
    <row r="173" s="2" customFormat="1" ht="21.75" customHeight="1">
      <c r="A173" s="38"/>
      <c r="B173" s="39"/>
      <c r="C173" s="219" t="s">
        <v>202</v>
      </c>
      <c r="D173" s="219" t="s">
        <v>134</v>
      </c>
      <c r="E173" s="220" t="s">
        <v>203</v>
      </c>
      <c r="F173" s="221" t="s">
        <v>204</v>
      </c>
      <c r="G173" s="222" t="s">
        <v>205</v>
      </c>
      <c r="H173" s="223">
        <v>6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138</v>
      </c>
      <c r="AT173" s="231" t="s">
        <v>134</v>
      </c>
      <c r="AU173" s="231" t="s">
        <v>86</v>
      </c>
      <c r="AY173" s="17" t="s">
        <v>132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138</v>
      </c>
      <c r="BM173" s="231" t="s">
        <v>206</v>
      </c>
    </row>
    <row r="174" s="13" customFormat="1">
      <c r="A174" s="13"/>
      <c r="B174" s="233"/>
      <c r="C174" s="234"/>
      <c r="D174" s="235" t="s">
        <v>143</v>
      </c>
      <c r="E174" s="236" t="s">
        <v>1</v>
      </c>
      <c r="F174" s="237" t="s">
        <v>207</v>
      </c>
      <c r="G174" s="234"/>
      <c r="H174" s="238">
        <v>2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143</v>
      </c>
      <c r="AU174" s="244" t="s">
        <v>86</v>
      </c>
      <c r="AV174" s="13" t="s">
        <v>86</v>
      </c>
      <c r="AW174" s="13" t="s">
        <v>33</v>
      </c>
      <c r="AX174" s="13" t="s">
        <v>76</v>
      </c>
      <c r="AY174" s="244" t="s">
        <v>132</v>
      </c>
    </row>
    <row r="175" s="13" customFormat="1">
      <c r="A175" s="13"/>
      <c r="B175" s="233"/>
      <c r="C175" s="234"/>
      <c r="D175" s="235" t="s">
        <v>143</v>
      </c>
      <c r="E175" s="236" t="s">
        <v>1</v>
      </c>
      <c r="F175" s="237" t="s">
        <v>208</v>
      </c>
      <c r="G175" s="234"/>
      <c r="H175" s="238">
        <v>4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143</v>
      </c>
      <c r="AU175" s="244" t="s">
        <v>86</v>
      </c>
      <c r="AV175" s="13" t="s">
        <v>86</v>
      </c>
      <c r="AW175" s="13" t="s">
        <v>33</v>
      </c>
      <c r="AX175" s="13" t="s">
        <v>76</v>
      </c>
      <c r="AY175" s="244" t="s">
        <v>132</v>
      </c>
    </row>
    <row r="176" s="14" customFormat="1">
      <c r="A176" s="14"/>
      <c r="B176" s="245"/>
      <c r="C176" s="246"/>
      <c r="D176" s="235" t="s">
        <v>143</v>
      </c>
      <c r="E176" s="247" t="s">
        <v>1</v>
      </c>
      <c r="F176" s="248" t="s">
        <v>209</v>
      </c>
      <c r="G176" s="246"/>
      <c r="H176" s="249">
        <v>6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143</v>
      </c>
      <c r="AU176" s="255" t="s">
        <v>86</v>
      </c>
      <c r="AV176" s="14" t="s">
        <v>138</v>
      </c>
      <c r="AW176" s="14" t="s">
        <v>33</v>
      </c>
      <c r="AX176" s="14" t="s">
        <v>84</v>
      </c>
      <c r="AY176" s="255" t="s">
        <v>132</v>
      </c>
    </row>
    <row r="177" s="2" customFormat="1" ht="24.15" customHeight="1">
      <c r="A177" s="38"/>
      <c r="B177" s="39"/>
      <c r="C177" s="219" t="s">
        <v>210</v>
      </c>
      <c r="D177" s="219" t="s">
        <v>134</v>
      </c>
      <c r="E177" s="220" t="s">
        <v>211</v>
      </c>
      <c r="F177" s="221" t="s">
        <v>212</v>
      </c>
      <c r="G177" s="222" t="s">
        <v>137</v>
      </c>
      <c r="H177" s="223">
        <v>5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2.6843599999999999</v>
      </c>
      <c r="R177" s="229">
        <f>Q177*H177</f>
        <v>13.421799999999999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138</v>
      </c>
      <c r="AT177" s="231" t="s">
        <v>134</v>
      </c>
      <c r="AU177" s="231" t="s">
        <v>86</v>
      </c>
      <c r="AY177" s="17" t="s">
        <v>132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138</v>
      </c>
      <c r="BM177" s="231" t="s">
        <v>213</v>
      </c>
    </row>
    <row r="178" s="13" customFormat="1">
      <c r="A178" s="13"/>
      <c r="B178" s="233"/>
      <c r="C178" s="234"/>
      <c r="D178" s="235" t="s">
        <v>143</v>
      </c>
      <c r="E178" s="236" t="s">
        <v>1</v>
      </c>
      <c r="F178" s="237" t="s">
        <v>214</v>
      </c>
      <c r="G178" s="234"/>
      <c r="H178" s="238">
        <v>5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143</v>
      </c>
      <c r="AU178" s="244" t="s">
        <v>86</v>
      </c>
      <c r="AV178" s="13" t="s">
        <v>86</v>
      </c>
      <c r="AW178" s="13" t="s">
        <v>33</v>
      </c>
      <c r="AX178" s="13" t="s">
        <v>76</v>
      </c>
      <c r="AY178" s="244" t="s">
        <v>132</v>
      </c>
    </row>
    <row r="179" s="14" customFormat="1">
      <c r="A179" s="14"/>
      <c r="B179" s="245"/>
      <c r="C179" s="246"/>
      <c r="D179" s="235" t="s">
        <v>143</v>
      </c>
      <c r="E179" s="247" t="s">
        <v>1</v>
      </c>
      <c r="F179" s="248" t="s">
        <v>145</v>
      </c>
      <c r="G179" s="246"/>
      <c r="H179" s="249">
        <v>5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143</v>
      </c>
      <c r="AU179" s="255" t="s">
        <v>86</v>
      </c>
      <c r="AV179" s="14" t="s">
        <v>138</v>
      </c>
      <c r="AW179" s="14" t="s">
        <v>33</v>
      </c>
      <c r="AX179" s="14" t="s">
        <v>84</v>
      </c>
      <c r="AY179" s="255" t="s">
        <v>132</v>
      </c>
    </row>
    <row r="180" s="2" customFormat="1" ht="16.5" customHeight="1">
      <c r="A180" s="38"/>
      <c r="B180" s="39"/>
      <c r="C180" s="256" t="s">
        <v>215</v>
      </c>
      <c r="D180" s="256" t="s">
        <v>192</v>
      </c>
      <c r="E180" s="257" t="s">
        <v>216</v>
      </c>
      <c r="F180" s="258" t="s">
        <v>217</v>
      </c>
      <c r="G180" s="259" t="s">
        <v>137</v>
      </c>
      <c r="H180" s="260">
        <v>48.740000000000002</v>
      </c>
      <c r="I180" s="261"/>
      <c r="J180" s="262">
        <f>ROUND(I180*H180,2)</f>
        <v>0</v>
      </c>
      <c r="K180" s="263"/>
      <c r="L180" s="264"/>
      <c r="M180" s="265" t="s">
        <v>1</v>
      </c>
      <c r="N180" s="266" t="s">
        <v>41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175</v>
      </c>
      <c r="AT180" s="231" t="s">
        <v>192</v>
      </c>
      <c r="AU180" s="231" t="s">
        <v>86</v>
      </c>
      <c r="AY180" s="17" t="s">
        <v>132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138</v>
      </c>
      <c r="BM180" s="231" t="s">
        <v>218</v>
      </c>
    </row>
    <row r="181" s="15" customFormat="1">
      <c r="A181" s="15"/>
      <c r="B181" s="267"/>
      <c r="C181" s="268"/>
      <c r="D181" s="235" t="s">
        <v>143</v>
      </c>
      <c r="E181" s="269" t="s">
        <v>1</v>
      </c>
      <c r="F181" s="270" t="s">
        <v>219</v>
      </c>
      <c r="G181" s="268"/>
      <c r="H181" s="269" t="s">
        <v>1</v>
      </c>
      <c r="I181" s="271"/>
      <c r="J181" s="268"/>
      <c r="K181" s="268"/>
      <c r="L181" s="272"/>
      <c r="M181" s="273"/>
      <c r="N181" s="274"/>
      <c r="O181" s="274"/>
      <c r="P181" s="274"/>
      <c r="Q181" s="274"/>
      <c r="R181" s="274"/>
      <c r="S181" s="274"/>
      <c r="T181" s="27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6" t="s">
        <v>143</v>
      </c>
      <c r="AU181" s="276" t="s">
        <v>86</v>
      </c>
      <c r="AV181" s="15" t="s">
        <v>84</v>
      </c>
      <c r="AW181" s="15" t="s">
        <v>33</v>
      </c>
      <c r="AX181" s="15" t="s">
        <v>76</v>
      </c>
      <c r="AY181" s="276" t="s">
        <v>132</v>
      </c>
    </row>
    <row r="182" s="13" customFormat="1">
      <c r="A182" s="13"/>
      <c r="B182" s="233"/>
      <c r="C182" s="234"/>
      <c r="D182" s="235" t="s">
        <v>143</v>
      </c>
      <c r="E182" s="236" t="s">
        <v>1</v>
      </c>
      <c r="F182" s="237" t="s">
        <v>220</v>
      </c>
      <c r="G182" s="234"/>
      <c r="H182" s="238">
        <v>24.600000000000001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143</v>
      </c>
      <c r="AU182" s="244" t="s">
        <v>86</v>
      </c>
      <c r="AV182" s="13" t="s">
        <v>86</v>
      </c>
      <c r="AW182" s="13" t="s">
        <v>33</v>
      </c>
      <c r="AX182" s="13" t="s">
        <v>76</v>
      </c>
      <c r="AY182" s="244" t="s">
        <v>132</v>
      </c>
    </row>
    <row r="183" s="13" customFormat="1">
      <c r="A183" s="13"/>
      <c r="B183" s="233"/>
      <c r="C183" s="234"/>
      <c r="D183" s="235" t="s">
        <v>143</v>
      </c>
      <c r="E183" s="236" t="s">
        <v>1</v>
      </c>
      <c r="F183" s="237" t="s">
        <v>221</v>
      </c>
      <c r="G183" s="234"/>
      <c r="H183" s="238">
        <v>24.140000000000001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143</v>
      </c>
      <c r="AU183" s="244" t="s">
        <v>86</v>
      </c>
      <c r="AV183" s="13" t="s">
        <v>86</v>
      </c>
      <c r="AW183" s="13" t="s">
        <v>33</v>
      </c>
      <c r="AX183" s="13" t="s">
        <v>76</v>
      </c>
      <c r="AY183" s="244" t="s">
        <v>132</v>
      </c>
    </row>
    <row r="184" s="14" customFormat="1">
      <c r="A184" s="14"/>
      <c r="B184" s="245"/>
      <c r="C184" s="246"/>
      <c r="D184" s="235" t="s">
        <v>143</v>
      </c>
      <c r="E184" s="247" t="s">
        <v>1</v>
      </c>
      <c r="F184" s="248" t="s">
        <v>145</v>
      </c>
      <c r="G184" s="246"/>
      <c r="H184" s="249">
        <v>48.740000000000002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143</v>
      </c>
      <c r="AU184" s="255" t="s">
        <v>86</v>
      </c>
      <c r="AV184" s="14" t="s">
        <v>138</v>
      </c>
      <c r="AW184" s="14" t="s">
        <v>33</v>
      </c>
      <c r="AX184" s="14" t="s">
        <v>84</v>
      </c>
      <c r="AY184" s="255" t="s">
        <v>132</v>
      </c>
    </row>
    <row r="185" s="2" customFormat="1" ht="24.15" customHeight="1">
      <c r="A185" s="38"/>
      <c r="B185" s="39"/>
      <c r="C185" s="219" t="s">
        <v>222</v>
      </c>
      <c r="D185" s="219" t="s">
        <v>134</v>
      </c>
      <c r="E185" s="220" t="s">
        <v>223</v>
      </c>
      <c r="F185" s="221" t="s">
        <v>224</v>
      </c>
      <c r="G185" s="222" t="s">
        <v>137</v>
      </c>
      <c r="H185" s="223">
        <v>5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138</v>
      </c>
      <c r="AT185" s="231" t="s">
        <v>134</v>
      </c>
      <c r="AU185" s="231" t="s">
        <v>86</v>
      </c>
      <c r="AY185" s="17" t="s">
        <v>132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138</v>
      </c>
      <c r="BM185" s="231" t="s">
        <v>225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138</v>
      </c>
      <c r="F186" s="217" t="s">
        <v>226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SUM(P187:P241)</f>
        <v>0</v>
      </c>
      <c r="Q186" s="211"/>
      <c r="R186" s="212">
        <f>SUM(R187:R241)</f>
        <v>36.777235999999988</v>
      </c>
      <c r="S186" s="211"/>
      <c r="T186" s="213">
        <f>SUM(T187:T241)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84</v>
      </c>
      <c r="AT186" s="215" t="s">
        <v>75</v>
      </c>
      <c r="AU186" s="215" t="s">
        <v>84</v>
      </c>
      <c r="AY186" s="214" t="s">
        <v>132</v>
      </c>
      <c r="BK186" s="216">
        <f>SUM(BK187:BK241)</f>
        <v>0</v>
      </c>
    </row>
    <row r="187" s="2" customFormat="1" ht="24.15" customHeight="1">
      <c r="A187" s="38"/>
      <c r="B187" s="39"/>
      <c r="C187" s="219" t="s">
        <v>227</v>
      </c>
      <c r="D187" s="219" t="s">
        <v>134</v>
      </c>
      <c r="E187" s="220" t="s">
        <v>228</v>
      </c>
      <c r="F187" s="221" t="s">
        <v>229</v>
      </c>
      <c r="G187" s="222" t="s">
        <v>168</v>
      </c>
      <c r="H187" s="223">
        <v>28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41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138</v>
      </c>
      <c r="AT187" s="231" t="s">
        <v>134</v>
      </c>
      <c r="AU187" s="231" t="s">
        <v>86</v>
      </c>
      <c r="AY187" s="17" t="s">
        <v>132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138</v>
      </c>
      <c r="BM187" s="231" t="s">
        <v>230</v>
      </c>
    </row>
    <row r="188" s="13" customFormat="1">
      <c r="A188" s="13"/>
      <c r="B188" s="233"/>
      <c r="C188" s="234"/>
      <c r="D188" s="235" t="s">
        <v>143</v>
      </c>
      <c r="E188" s="236" t="s">
        <v>1</v>
      </c>
      <c r="F188" s="237" t="s">
        <v>231</v>
      </c>
      <c r="G188" s="234"/>
      <c r="H188" s="238">
        <v>28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143</v>
      </c>
      <c r="AU188" s="244" t="s">
        <v>86</v>
      </c>
      <c r="AV188" s="13" t="s">
        <v>86</v>
      </c>
      <c r="AW188" s="13" t="s">
        <v>33</v>
      </c>
      <c r="AX188" s="13" t="s">
        <v>76</v>
      </c>
      <c r="AY188" s="244" t="s">
        <v>132</v>
      </c>
    </row>
    <row r="189" s="14" customFormat="1">
      <c r="A189" s="14"/>
      <c r="B189" s="245"/>
      <c r="C189" s="246"/>
      <c r="D189" s="235" t="s">
        <v>143</v>
      </c>
      <c r="E189" s="247" t="s">
        <v>1</v>
      </c>
      <c r="F189" s="248" t="s">
        <v>145</v>
      </c>
      <c r="G189" s="246"/>
      <c r="H189" s="249">
        <v>28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143</v>
      </c>
      <c r="AU189" s="255" t="s">
        <v>86</v>
      </c>
      <c r="AV189" s="14" t="s">
        <v>138</v>
      </c>
      <c r="AW189" s="14" t="s">
        <v>33</v>
      </c>
      <c r="AX189" s="14" t="s">
        <v>84</v>
      </c>
      <c r="AY189" s="255" t="s">
        <v>132</v>
      </c>
    </row>
    <row r="190" s="2" customFormat="1" ht="44.25" customHeight="1">
      <c r="A190" s="38"/>
      <c r="B190" s="39"/>
      <c r="C190" s="219" t="s">
        <v>232</v>
      </c>
      <c r="D190" s="219" t="s">
        <v>134</v>
      </c>
      <c r="E190" s="220" t="s">
        <v>233</v>
      </c>
      <c r="F190" s="221" t="s">
        <v>234</v>
      </c>
      <c r="G190" s="222" t="s">
        <v>235</v>
      </c>
      <c r="H190" s="223">
        <v>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138</v>
      </c>
      <c r="AT190" s="231" t="s">
        <v>134</v>
      </c>
      <c r="AU190" s="231" t="s">
        <v>86</v>
      </c>
      <c r="AY190" s="17" t="s">
        <v>132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138</v>
      </c>
      <c r="BM190" s="231" t="s">
        <v>236</v>
      </c>
    </row>
    <row r="191" s="2" customFormat="1" ht="24.15" customHeight="1">
      <c r="A191" s="38"/>
      <c r="B191" s="39"/>
      <c r="C191" s="219" t="s">
        <v>237</v>
      </c>
      <c r="D191" s="219" t="s">
        <v>134</v>
      </c>
      <c r="E191" s="220" t="s">
        <v>238</v>
      </c>
      <c r="F191" s="221" t="s">
        <v>239</v>
      </c>
      <c r="G191" s="222" t="s">
        <v>240</v>
      </c>
      <c r="H191" s="223">
        <v>2677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41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138</v>
      </c>
      <c r="AT191" s="231" t="s">
        <v>134</v>
      </c>
      <c r="AU191" s="231" t="s">
        <v>86</v>
      </c>
      <c r="AY191" s="17" t="s">
        <v>132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84</v>
      </c>
      <c r="BK191" s="232">
        <f>ROUND(I191*H191,2)</f>
        <v>0</v>
      </c>
      <c r="BL191" s="17" t="s">
        <v>138</v>
      </c>
      <c r="BM191" s="231" t="s">
        <v>241</v>
      </c>
    </row>
    <row r="192" s="13" customFormat="1">
      <c r="A192" s="13"/>
      <c r="B192" s="233"/>
      <c r="C192" s="234"/>
      <c r="D192" s="235" t="s">
        <v>143</v>
      </c>
      <c r="E192" s="236" t="s">
        <v>1</v>
      </c>
      <c r="F192" s="237" t="s">
        <v>242</v>
      </c>
      <c r="G192" s="234"/>
      <c r="H192" s="238">
        <v>574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143</v>
      </c>
      <c r="AU192" s="244" t="s">
        <v>86</v>
      </c>
      <c r="AV192" s="13" t="s">
        <v>86</v>
      </c>
      <c r="AW192" s="13" t="s">
        <v>33</v>
      </c>
      <c r="AX192" s="13" t="s">
        <v>76</v>
      </c>
      <c r="AY192" s="244" t="s">
        <v>132</v>
      </c>
    </row>
    <row r="193" s="13" customFormat="1">
      <c r="A193" s="13"/>
      <c r="B193" s="233"/>
      <c r="C193" s="234"/>
      <c r="D193" s="235" t="s">
        <v>143</v>
      </c>
      <c r="E193" s="236" t="s">
        <v>1</v>
      </c>
      <c r="F193" s="237" t="s">
        <v>243</v>
      </c>
      <c r="G193" s="234"/>
      <c r="H193" s="238">
        <v>665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143</v>
      </c>
      <c r="AU193" s="244" t="s">
        <v>86</v>
      </c>
      <c r="AV193" s="13" t="s">
        <v>86</v>
      </c>
      <c r="AW193" s="13" t="s">
        <v>33</v>
      </c>
      <c r="AX193" s="13" t="s">
        <v>76</v>
      </c>
      <c r="AY193" s="244" t="s">
        <v>132</v>
      </c>
    </row>
    <row r="194" s="13" customFormat="1">
      <c r="A194" s="13"/>
      <c r="B194" s="233"/>
      <c r="C194" s="234"/>
      <c r="D194" s="235" t="s">
        <v>143</v>
      </c>
      <c r="E194" s="236" t="s">
        <v>1</v>
      </c>
      <c r="F194" s="237" t="s">
        <v>244</v>
      </c>
      <c r="G194" s="234"/>
      <c r="H194" s="238">
        <v>1438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143</v>
      </c>
      <c r="AU194" s="244" t="s">
        <v>86</v>
      </c>
      <c r="AV194" s="13" t="s">
        <v>86</v>
      </c>
      <c r="AW194" s="13" t="s">
        <v>33</v>
      </c>
      <c r="AX194" s="13" t="s">
        <v>76</v>
      </c>
      <c r="AY194" s="244" t="s">
        <v>132</v>
      </c>
    </row>
    <row r="195" s="14" customFormat="1">
      <c r="A195" s="14"/>
      <c r="B195" s="245"/>
      <c r="C195" s="246"/>
      <c r="D195" s="235" t="s">
        <v>143</v>
      </c>
      <c r="E195" s="247" t="s">
        <v>1</v>
      </c>
      <c r="F195" s="248" t="s">
        <v>145</v>
      </c>
      <c r="G195" s="246"/>
      <c r="H195" s="249">
        <v>2677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143</v>
      </c>
      <c r="AU195" s="255" t="s">
        <v>86</v>
      </c>
      <c r="AV195" s="14" t="s">
        <v>138</v>
      </c>
      <c r="AW195" s="14" t="s">
        <v>33</v>
      </c>
      <c r="AX195" s="14" t="s">
        <v>84</v>
      </c>
      <c r="AY195" s="255" t="s">
        <v>132</v>
      </c>
    </row>
    <row r="196" s="2" customFormat="1" ht="24.15" customHeight="1">
      <c r="A196" s="38"/>
      <c r="B196" s="39"/>
      <c r="C196" s="219" t="s">
        <v>245</v>
      </c>
      <c r="D196" s="219" t="s">
        <v>134</v>
      </c>
      <c r="E196" s="220" t="s">
        <v>246</v>
      </c>
      <c r="F196" s="221" t="s">
        <v>247</v>
      </c>
      <c r="G196" s="222" t="s">
        <v>240</v>
      </c>
      <c r="H196" s="223">
        <v>2677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138</v>
      </c>
      <c r="AT196" s="231" t="s">
        <v>134</v>
      </c>
      <c r="AU196" s="231" t="s">
        <v>86</v>
      </c>
      <c r="AY196" s="17" t="s">
        <v>132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138</v>
      </c>
      <c r="BM196" s="231" t="s">
        <v>248</v>
      </c>
    </row>
    <row r="197" s="13" customFormat="1">
      <c r="A197" s="13"/>
      <c r="B197" s="233"/>
      <c r="C197" s="234"/>
      <c r="D197" s="235" t="s">
        <v>143</v>
      </c>
      <c r="E197" s="236" t="s">
        <v>1</v>
      </c>
      <c r="F197" s="237" t="s">
        <v>242</v>
      </c>
      <c r="G197" s="234"/>
      <c r="H197" s="238">
        <v>574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143</v>
      </c>
      <c r="AU197" s="244" t="s">
        <v>86</v>
      </c>
      <c r="AV197" s="13" t="s">
        <v>86</v>
      </c>
      <c r="AW197" s="13" t="s">
        <v>33</v>
      </c>
      <c r="AX197" s="13" t="s">
        <v>76</v>
      </c>
      <c r="AY197" s="244" t="s">
        <v>132</v>
      </c>
    </row>
    <row r="198" s="13" customFormat="1">
      <c r="A198" s="13"/>
      <c r="B198" s="233"/>
      <c r="C198" s="234"/>
      <c r="D198" s="235" t="s">
        <v>143</v>
      </c>
      <c r="E198" s="236" t="s">
        <v>1</v>
      </c>
      <c r="F198" s="237" t="s">
        <v>243</v>
      </c>
      <c r="G198" s="234"/>
      <c r="H198" s="238">
        <v>665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143</v>
      </c>
      <c r="AU198" s="244" t="s">
        <v>86</v>
      </c>
      <c r="AV198" s="13" t="s">
        <v>86</v>
      </c>
      <c r="AW198" s="13" t="s">
        <v>33</v>
      </c>
      <c r="AX198" s="13" t="s">
        <v>76</v>
      </c>
      <c r="AY198" s="244" t="s">
        <v>132</v>
      </c>
    </row>
    <row r="199" s="13" customFormat="1">
      <c r="A199" s="13"/>
      <c r="B199" s="233"/>
      <c r="C199" s="234"/>
      <c r="D199" s="235" t="s">
        <v>143</v>
      </c>
      <c r="E199" s="236" t="s">
        <v>1</v>
      </c>
      <c r="F199" s="237" t="s">
        <v>244</v>
      </c>
      <c r="G199" s="234"/>
      <c r="H199" s="238">
        <v>1438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143</v>
      </c>
      <c r="AU199" s="244" t="s">
        <v>86</v>
      </c>
      <c r="AV199" s="13" t="s">
        <v>86</v>
      </c>
      <c r="AW199" s="13" t="s">
        <v>33</v>
      </c>
      <c r="AX199" s="13" t="s">
        <v>76</v>
      </c>
      <c r="AY199" s="244" t="s">
        <v>132</v>
      </c>
    </row>
    <row r="200" s="14" customFormat="1">
      <c r="A200" s="14"/>
      <c r="B200" s="245"/>
      <c r="C200" s="246"/>
      <c r="D200" s="235" t="s">
        <v>143</v>
      </c>
      <c r="E200" s="247" t="s">
        <v>1</v>
      </c>
      <c r="F200" s="248" t="s">
        <v>145</v>
      </c>
      <c r="G200" s="246"/>
      <c r="H200" s="249">
        <v>2677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143</v>
      </c>
      <c r="AU200" s="255" t="s">
        <v>86</v>
      </c>
      <c r="AV200" s="14" t="s">
        <v>138</v>
      </c>
      <c r="AW200" s="14" t="s">
        <v>33</v>
      </c>
      <c r="AX200" s="14" t="s">
        <v>84</v>
      </c>
      <c r="AY200" s="255" t="s">
        <v>132</v>
      </c>
    </row>
    <row r="201" s="2" customFormat="1" ht="16.5" customHeight="1">
      <c r="A201" s="38"/>
      <c r="B201" s="39"/>
      <c r="C201" s="256" t="s">
        <v>7</v>
      </c>
      <c r="D201" s="256" t="s">
        <v>192</v>
      </c>
      <c r="E201" s="257" t="s">
        <v>249</v>
      </c>
      <c r="F201" s="258" t="s">
        <v>250</v>
      </c>
      <c r="G201" s="259" t="s">
        <v>168</v>
      </c>
      <c r="H201" s="260">
        <v>0.68500000000000005</v>
      </c>
      <c r="I201" s="261"/>
      <c r="J201" s="262">
        <f>ROUND(I201*H201,2)</f>
        <v>0</v>
      </c>
      <c r="K201" s="263"/>
      <c r="L201" s="264"/>
      <c r="M201" s="265" t="s">
        <v>1</v>
      </c>
      <c r="N201" s="266" t="s">
        <v>41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175</v>
      </c>
      <c r="AT201" s="231" t="s">
        <v>192</v>
      </c>
      <c r="AU201" s="231" t="s">
        <v>86</v>
      </c>
      <c r="AY201" s="17" t="s">
        <v>132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138</v>
      </c>
      <c r="BM201" s="231" t="s">
        <v>251</v>
      </c>
    </row>
    <row r="202" s="13" customFormat="1">
      <c r="A202" s="13"/>
      <c r="B202" s="233"/>
      <c r="C202" s="234"/>
      <c r="D202" s="235" t="s">
        <v>143</v>
      </c>
      <c r="E202" s="236" t="s">
        <v>1</v>
      </c>
      <c r="F202" s="237" t="s">
        <v>252</v>
      </c>
      <c r="G202" s="234"/>
      <c r="H202" s="238">
        <v>0.68500000000000005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143</v>
      </c>
      <c r="AU202" s="244" t="s">
        <v>86</v>
      </c>
      <c r="AV202" s="13" t="s">
        <v>86</v>
      </c>
      <c r="AW202" s="13" t="s">
        <v>33</v>
      </c>
      <c r="AX202" s="13" t="s">
        <v>76</v>
      </c>
      <c r="AY202" s="244" t="s">
        <v>132</v>
      </c>
    </row>
    <row r="203" s="14" customFormat="1">
      <c r="A203" s="14"/>
      <c r="B203" s="245"/>
      <c r="C203" s="246"/>
      <c r="D203" s="235" t="s">
        <v>143</v>
      </c>
      <c r="E203" s="247" t="s">
        <v>1</v>
      </c>
      <c r="F203" s="248" t="s">
        <v>145</v>
      </c>
      <c r="G203" s="246"/>
      <c r="H203" s="249">
        <v>0.68500000000000005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143</v>
      </c>
      <c r="AU203" s="255" t="s">
        <v>86</v>
      </c>
      <c r="AV203" s="14" t="s">
        <v>138</v>
      </c>
      <c r="AW203" s="14" t="s">
        <v>33</v>
      </c>
      <c r="AX203" s="14" t="s">
        <v>84</v>
      </c>
      <c r="AY203" s="255" t="s">
        <v>132</v>
      </c>
    </row>
    <row r="204" s="2" customFormat="1" ht="16.5" customHeight="1">
      <c r="A204" s="38"/>
      <c r="B204" s="39"/>
      <c r="C204" s="256" t="s">
        <v>253</v>
      </c>
      <c r="D204" s="256" t="s">
        <v>192</v>
      </c>
      <c r="E204" s="257" t="s">
        <v>254</v>
      </c>
      <c r="F204" s="258" t="s">
        <v>255</v>
      </c>
      <c r="G204" s="259" t="s">
        <v>168</v>
      </c>
      <c r="H204" s="260">
        <v>2.0720000000000001</v>
      </c>
      <c r="I204" s="261"/>
      <c r="J204" s="262">
        <f>ROUND(I204*H204,2)</f>
        <v>0</v>
      </c>
      <c r="K204" s="263"/>
      <c r="L204" s="264"/>
      <c r="M204" s="265" t="s">
        <v>1</v>
      </c>
      <c r="N204" s="266" t="s">
        <v>41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175</v>
      </c>
      <c r="AT204" s="231" t="s">
        <v>192</v>
      </c>
      <c r="AU204" s="231" t="s">
        <v>86</v>
      </c>
      <c r="AY204" s="17" t="s">
        <v>132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84</v>
      </c>
      <c r="BK204" s="232">
        <f>ROUND(I204*H204,2)</f>
        <v>0</v>
      </c>
      <c r="BL204" s="17" t="s">
        <v>138</v>
      </c>
      <c r="BM204" s="231" t="s">
        <v>256</v>
      </c>
    </row>
    <row r="205" s="13" customFormat="1">
      <c r="A205" s="13"/>
      <c r="B205" s="233"/>
      <c r="C205" s="234"/>
      <c r="D205" s="235" t="s">
        <v>143</v>
      </c>
      <c r="E205" s="236" t="s">
        <v>1</v>
      </c>
      <c r="F205" s="237" t="s">
        <v>257</v>
      </c>
      <c r="G205" s="234"/>
      <c r="H205" s="238">
        <v>0.59099999999999997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143</v>
      </c>
      <c r="AU205" s="244" t="s">
        <v>86</v>
      </c>
      <c r="AV205" s="13" t="s">
        <v>86</v>
      </c>
      <c r="AW205" s="13" t="s">
        <v>33</v>
      </c>
      <c r="AX205" s="13" t="s">
        <v>76</v>
      </c>
      <c r="AY205" s="244" t="s">
        <v>132</v>
      </c>
    </row>
    <row r="206" s="13" customFormat="1">
      <c r="A206" s="13"/>
      <c r="B206" s="233"/>
      <c r="C206" s="234"/>
      <c r="D206" s="235" t="s">
        <v>143</v>
      </c>
      <c r="E206" s="236" t="s">
        <v>1</v>
      </c>
      <c r="F206" s="237" t="s">
        <v>258</v>
      </c>
      <c r="G206" s="234"/>
      <c r="H206" s="238">
        <v>1.4810000000000001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143</v>
      </c>
      <c r="AU206" s="244" t="s">
        <v>86</v>
      </c>
      <c r="AV206" s="13" t="s">
        <v>86</v>
      </c>
      <c r="AW206" s="13" t="s">
        <v>33</v>
      </c>
      <c r="AX206" s="13" t="s">
        <v>76</v>
      </c>
      <c r="AY206" s="244" t="s">
        <v>132</v>
      </c>
    </row>
    <row r="207" s="14" customFormat="1">
      <c r="A207" s="14"/>
      <c r="B207" s="245"/>
      <c r="C207" s="246"/>
      <c r="D207" s="235" t="s">
        <v>143</v>
      </c>
      <c r="E207" s="247" t="s">
        <v>1</v>
      </c>
      <c r="F207" s="248" t="s">
        <v>145</v>
      </c>
      <c r="G207" s="246"/>
      <c r="H207" s="249">
        <v>2.0720000000000001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143</v>
      </c>
      <c r="AU207" s="255" t="s">
        <v>86</v>
      </c>
      <c r="AV207" s="14" t="s">
        <v>138</v>
      </c>
      <c r="AW207" s="14" t="s">
        <v>33</v>
      </c>
      <c r="AX207" s="14" t="s">
        <v>84</v>
      </c>
      <c r="AY207" s="255" t="s">
        <v>132</v>
      </c>
    </row>
    <row r="208" s="2" customFormat="1" ht="16.5" customHeight="1">
      <c r="A208" s="38"/>
      <c r="B208" s="39"/>
      <c r="C208" s="219" t="s">
        <v>259</v>
      </c>
      <c r="D208" s="219" t="s">
        <v>134</v>
      </c>
      <c r="E208" s="220" t="s">
        <v>260</v>
      </c>
      <c r="F208" s="221" t="s">
        <v>261</v>
      </c>
      <c r="G208" s="222" t="s">
        <v>149</v>
      </c>
      <c r="H208" s="223">
        <v>46.32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41</v>
      </c>
      <c r="O208" s="91"/>
      <c r="P208" s="229">
        <f>O208*H208</f>
        <v>0</v>
      </c>
      <c r="Q208" s="229">
        <v>0.00117</v>
      </c>
      <c r="R208" s="229">
        <f>Q208*H208</f>
        <v>0.054194400000000004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138</v>
      </c>
      <c r="AT208" s="231" t="s">
        <v>134</v>
      </c>
      <c r="AU208" s="231" t="s">
        <v>86</v>
      </c>
      <c r="AY208" s="17" t="s">
        <v>132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138</v>
      </c>
      <c r="BM208" s="231" t="s">
        <v>262</v>
      </c>
    </row>
    <row r="209" s="13" customFormat="1">
      <c r="A209" s="13"/>
      <c r="B209" s="233"/>
      <c r="C209" s="234"/>
      <c r="D209" s="235" t="s">
        <v>143</v>
      </c>
      <c r="E209" s="236" t="s">
        <v>1</v>
      </c>
      <c r="F209" s="237" t="s">
        <v>263</v>
      </c>
      <c r="G209" s="234"/>
      <c r="H209" s="238">
        <v>46.32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143</v>
      </c>
      <c r="AU209" s="244" t="s">
        <v>86</v>
      </c>
      <c r="AV209" s="13" t="s">
        <v>86</v>
      </c>
      <c r="AW209" s="13" t="s">
        <v>33</v>
      </c>
      <c r="AX209" s="13" t="s">
        <v>76</v>
      </c>
      <c r="AY209" s="244" t="s">
        <v>132</v>
      </c>
    </row>
    <row r="210" s="14" customFormat="1">
      <c r="A210" s="14"/>
      <c r="B210" s="245"/>
      <c r="C210" s="246"/>
      <c r="D210" s="235" t="s">
        <v>143</v>
      </c>
      <c r="E210" s="247" t="s">
        <v>1</v>
      </c>
      <c r="F210" s="248" t="s">
        <v>145</v>
      </c>
      <c r="G210" s="246"/>
      <c r="H210" s="249">
        <v>46.32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143</v>
      </c>
      <c r="AU210" s="255" t="s">
        <v>86</v>
      </c>
      <c r="AV210" s="14" t="s">
        <v>138</v>
      </c>
      <c r="AW210" s="14" t="s">
        <v>33</v>
      </c>
      <c r="AX210" s="14" t="s">
        <v>84</v>
      </c>
      <c r="AY210" s="255" t="s">
        <v>132</v>
      </c>
    </row>
    <row r="211" s="2" customFormat="1" ht="16.5" customHeight="1">
      <c r="A211" s="38"/>
      <c r="B211" s="39"/>
      <c r="C211" s="219" t="s">
        <v>264</v>
      </c>
      <c r="D211" s="219" t="s">
        <v>134</v>
      </c>
      <c r="E211" s="220" t="s">
        <v>265</v>
      </c>
      <c r="F211" s="221" t="s">
        <v>266</v>
      </c>
      <c r="G211" s="222" t="s">
        <v>149</v>
      </c>
      <c r="H211" s="223">
        <v>46.32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0.00058</v>
      </c>
      <c r="R211" s="229">
        <f>Q211*H211</f>
        <v>0.0268656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138</v>
      </c>
      <c r="AT211" s="231" t="s">
        <v>134</v>
      </c>
      <c r="AU211" s="231" t="s">
        <v>86</v>
      </c>
      <c r="AY211" s="17" t="s">
        <v>132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138</v>
      </c>
      <c r="BM211" s="231" t="s">
        <v>267</v>
      </c>
    </row>
    <row r="212" s="2" customFormat="1">
      <c r="A212" s="38"/>
      <c r="B212" s="39"/>
      <c r="C212" s="40"/>
      <c r="D212" s="235" t="s">
        <v>268</v>
      </c>
      <c r="E212" s="40"/>
      <c r="F212" s="277" t="s">
        <v>269</v>
      </c>
      <c r="G212" s="40"/>
      <c r="H212" s="40"/>
      <c r="I212" s="278"/>
      <c r="J212" s="40"/>
      <c r="K212" s="40"/>
      <c r="L212" s="44"/>
      <c r="M212" s="279"/>
      <c r="N212" s="280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268</v>
      </c>
      <c r="AU212" s="17" t="s">
        <v>86</v>
      </c>
    </row>
    <row r="213" s="13" customFormat="1">
      <c r="A213" s="13"/>
      <c r="B213" s="233"/>
      <c r="C213" s="234"/>
      <c r="D213" s="235" t="s">
        <v>143</v>
      </c>
      <c r="E213" s="236" t="s">
        <v>1</v>
      </c>
      <c r="F213" s="237" t="s">
        <v>263</v>
      </c>
      <c r="G213" s="234"/>
      <c r="H213" s="238">
        <v>46.32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143</v>
      </c>
      <c r="AU213" s="244" t="s">
        <v>86</v>
      </c>
      <c r="AV213" s="13" t="s">
        <v>86</v>
      </c>
      <c r="AW213" s="13" t="s">
        <v>33</v>
      </c>
      <c r="AX213" s="13" t="s">
        <v>76</v>
      </c>
      <c r="AY213" s="244" t="s">
        <v>132</v>
      </c>
    </row>
    <row r="214" s="14" customFormat="1">
      <c r="A214" s="14"/>
      <c r="B214" s="245"/>
      <c r="C214" s="246"/>
      <c r="D214" s="235" t="s">
        <v>143</v>
      </c>
      <c r="E214" s="247" t="s">
        <v>1</v>
      </c>
      <c r="F214" s="248" t="s">
        <v>145</v>
      </c>
      <c r="G214" s="246"/>
      <c r="H214" s="249">
        <v>46.32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143</v>
      </c>
      <c r="AU214" s="255" t="s">
        <v>86</v>
      </c>
      <c r="AV214" s="14" t="s">
        <v>138</v>
      </c>
      <c r="AW214" s="14" t="s">
        <v>33</v>
      </c>
      <c r="AX214" s="14" t="s">
        <v>84</v>
      </c>
      <c r="AY214" s="255" t="s">
        <v>132</v>
      </c>
    </row>
    <row r="215" s="2" customFormat="1" ht="16.5" customHeight="1">
      <c r="A215" s="38"/>
      <c r="B215" s="39"/>
      <c r="C215" s="256" t="s">
        <v>270</v>
      </c>
      <c r="D215" s="256" t="s">
        <v>192</v>
      </c>
      <c r="E215" s="257" t="s">
        <v>271</v>
      </c>
      <c r="F215" s="258" t="s">
        <v>272</v>
      </c>
      <c r="G215" s="259" t="s">
        <v>168</v>
      </c>
      <c r="H215" s="260">
        <v>1.3500000000000001</v>
      </c>
      <c r="I215" s="261"/>
      <c r="J215" s="262">
        <f>ROUND(I215*H215,2)</f>
        <v>0</v>
      </c>
      <c r="K215" s="263"/>
      <c r="L215" s="264"/>
      <c r="M215" s="265" t="s">
        <v>1</v>
      </c>
      <c r="N215" s="266" t="s">
        <v>41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273</v>
      </c>
      <c r="AT215" s="231" t="s">
        <v>192</v>
      </c>
      <c r="AU215" s="231" t="s">
        <v>86</v>
      </c>
      <c r="AY215" s="17" t="s">
        <v>132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222</v>
      </c>
      <c r="BM215" s="231" t="s">
        <v>274</v>
      </c>
    </row>
    <row r="216" s="13" customFormat="1">
      <c r="A216" s="13"/>
      <c r="B216" s="233"/>
      <c r="C216" s="234"/>
      <c r="D216" s="235" t="s">
        <v>143</v>
      </c>
      <c r="E216" s="236" t="s">
        <v>1</v>
      </c>
      <c r="F216" s="237" t="s">
        <v>275</v>
      </c>
      <c r="G216" s="234"/>
      <c r="H216" s="238">
        <v>1.3500000000000001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143</v>
      </c>
      <c r="AU216" s="244" t="s">
        <v>86</v>
      </c>
      <c r="AV216" s="13" t="s">
        <v>86</v>
      </c>
      <c r="AW216" s="13" t="s">
        <v>33</v>
      </c>
      <c r="AX216" s="13" t="s">
        <v>76</v>
      </c>
      <c r="AY216" s="244" t="s">
        <v>132</v>
      </c>
    </row>
    <row r="217" s="14" customFormat="1">
      <c r="A217" s="14"/>
      <c r="B217" s="245"/>
      <c r="C217" s="246"/>
      <c r="D217" s="235" t="s">
        <v>143</v>
      </c>
      <c r="E217" s="247" t="s">
        <v>1</v>
      </c>
      <c r="F217" s="248" t="s">
        <v>145</v>
      </c>
      <c r="G217" s="246"/>
      <c r="H217" s="249">
        <v>1.3500000000000001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143</v>
      </c>
      <c r="AU217" s="255" t="s">
        <v>86</v>
      </c>
      <c r="AV217" s="14" t="s">
        <v>138</v>
      </c>
      <c r="AW217" s="14" t="s">
        <v>33</v>
      </c>
      <c r="AX217" s="14" t="s">
        <v>84</v>
      </c>
      <c r="AY217" s="255" t="s">
        <v>132</v>
      </c>
    </row>
    <row r="218" s="2" customFormat="1" ht="49.05" customHeight="1">
      <c r="A218" s="38"/>
      <c r="B218" s="39"/>
      <c r="C218" s="219" t="s">
        <v>276</v>
      </c>
      <c r="D218" s="219" t="s">
        <v>134</v>
      </c>
      <c r="E218" s="220" t="s">
        <v>277</v>
      </c>
      <c r="F218" s="221" t="s">
        <v>278</v>
      </c>
      <c r="G218" s="222" t="s">
        <v>149</v>
      </c>
      <c r="H218" s="223">
        <v>27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41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138</v>
      </c>
      <c r="AT218" s="231" t="s">
        <v>134</v>
      </c>
      <c r="AU218" s="231" t="s">
        <v>86</v>
      </c>
      <c r="AY218" s="17" t="s">
        <v>132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138</v>
      </c>
      <c r="BM218" s="231" t="s">
        <v>279</v>
      </c>
    </row>
    <row r="219" s="13" customFormat="1">
      <c r="A219" s="13"/>
      <c r="B219" s="233"/>
      <c r="C219" s="234"/>
      <c r="D219" s="235" t="s">
        <v>143</v>
      </c>
      <c r="E219" s="236" t="s">
        <v>1</v>
      </c>
      <c r="F219" s="237" t="s">
        <v>280</v>
      </c>
      <c r="G219" s="234"/>
      <c r="H219" s="238">
        <v>27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143</v>
      </c>
      <c r="AU219" s="244" t="s">
        <v>86</v>
      </c>
      <c r="AV219" s="13" t="s">
        <v>86</v>
      </c>
      <c r="AW219" s="13" t="s">
        <v>33</v>
      </c>
      <c r="AX219" s="13" t="s">
        <v>76</v>
      </c>
      <c r="AY219" s="244" t="s">
        <v>132</v>
      </c>
    </row>
    <row r="220" s="14" customFormat="1">
      <c r="A220" s="14"/>
      <c r="B220" s="245"/>
      <c r="C220" s="246"/>
      <c r="D220" s="235" t="s">
        <v>143</v>
      </c>
      <c r="E220" s="247" t="s">
        <v>1</v>
      </c>
      <c r="F220" s="248" t="s">
        <v>145</v>
      </c>
      <c r="G220" s="246"/>
      <c r="H220" s="249">
        <v>27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143</v>
      </c>
      <c r="AU220" s="255" t="s">
        <v>86</v>
      </c>
      <c r="AV220" s="14" t="s">
        <v>138</v>
      </c>
      <c r="AW220" s="14" t="s">
        <v>33</v>
      </c>
      <c r="AX220" s="14" t="s">
        <v>84</v>
      </c>
      <c r="AY220" s="255" t="s">
        <v>132</v>
      </c>
    </row>
    <row r="221" s="2" customFormat="1" ht="24.15" customHeight="1">
      <c r="A221" s="38"/>
      <c r="B221" s="39"/>
      <c r="C221" s="256" t="s">
        <v>281</v>
      </c>
      <c r="D221" s="256" t="s">
        <v>192</v>
      </c>
      <c r="E221" s="257" t="s">
        <v>282</v>
      </c>
      <c r="F221" s="258" t="s">
        <v>283</v>
      </c>
      <c r="G221" s="259" t="s">
        <v>168</v>
      </c>
      <c r="H221" s="260">
        <v>0.36699999999999999</v>
      </c>
      <c r="I221" s="261"/>
      <c r="J221" s="262">
        <f>ROUND(I221*H221,2)</f>
        <v>0</v>
      </c>
      <c r="K221" s="263"/>
      <c r="L221" s="264"/>
      <c r="M221" s="265" t="s">
        <v>1</v>
      </c>
      <c r="N221" s="266" t="s">
        <v>41</v>
      </c>
      <c r="O221" s="91"/>
      <c r="P221" s="229">
        <f>O221*H221</f>
        <v>0</v>
      </c>
      <c r="Q221" s="229">
        <v>1</v>
      </c>
      <c r="R221" s="229">
        <f>Q221*H221</f>
        <v>0.36699999999999999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175</v>
      </c>
      <c r="AT221" s="231" t="s">
        <v>192</v>
      </c>
      <c r="AU221" s="231" t="s">
        <v>86</v>
      </c>
      <c r="AY221" s="17" t="s">
        <v>132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84</v>
      </c>
      <c r="BK221" s="232">
        <f>ROUND(I221*H221,2)</f>
        <v>0</v>
      </c>
      <c r="BL221" s="17" t="s">
        <v>138</v>
      </c>
      <c r="BM221" s="231" t="s">
        <v>284</v>
      </c>
    </row>
    <row r="222" s="2" customFormat="1">
      <c r="A222" s="38"/>
      <c r="B222" s="39"/>
      <c r="C222" s="40"/>
      <c r="D222" s="235" t="s">
        <v>268</v>
      </c>
      <c r="E222" s="40"/>
      <c r="F222" s="277" t="s">
        <v>285</v>
      </c>
      <c r="G222" s="40"/>
      <c r="H222" s="40"/>
      <c r="I222" s="278"/>
      <c r="J222" s="40"/>
      <c r="K222" s="40"/>
      <c r="L222" s="44"/>
      <c r="M222" s="279"/>
      <c r="N222" s="280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268</v>
      </c>
      <c r="AU222" s="17" t="s">
        <v>86</v>
      </c>
    </row>
    <row r="223" s="13" customFormat="1">
      <c r="A223" s="13"/>
      <c r="B223" s="233"/>
      <c r="C223" s="234"/>
      <c r="D223" s="235" t="s">
        <v>143</v>
      </c>
      <c r="E223" s="236" t="s">
        <v>1</v>
      </c>
      <c r="F223" s="237" t="s">
        <v>286</v>
      </c>
      <c r="G223" s="234"/>
      <c r="H223" s="238">
        <v>0.36699999999999999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143</v>
      </c>
      <c r="AU223" s="244" t="s">
        <v>86</v>
      </c>
      <c r="AV223" s="13" t="s">
        <v>86</v>
      </c>
      <c r="AW223" s="13" t="s">
        <v>33</v>
      </c>
      <c r="AX223" s="13" t="s">
        <v>76</v>
      </c>
      <c r="AY223" s="244" t="s">
        <v>132</v>
      </c>
    </row>
    <row r="224" s="14" customFormat="1">
      <c r="A224" s="14"/>
      <c r="B224" s="245"/>
      <c r="C224" s="246"/>
      <c r="D224" s="235" t="s">
        <v>143</v>
      </c>
      <c r="E224" s="247" t="s">
        <v>1</v>
      </c>
      <c r="F224" s="248" t="s">
        <v>145</v>
      </c>
      <c r="G224" s="246"/>
      <c r="H224" s="249">
        <v>0.36699999999999999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143</v>
      </c>
      <c r="AU224" s="255" t="s">
        <v>86</v>
      </c>
      <c r="AV224" s="14" t="s">
        <v>138</v>
      </c>
      <c r="AW224" s="14" t="s">
        <v>33</v>
      </c>
      <c r="AX224" s="14" t="s">
        <v>84</v>
      </c>
      <c r="AY224" s="255" t="s">
        <v>132</v>
      </c>
    </row>
    <row r="225" s="2" customFormat="1" ht="24.15" customHeight="1">
      <c r="A225" s="38"/>
      <c r="B225" s="39"/>
      <c r="C225" s="219" t="s">
        <v>287</v>
      </c>
      <c r="D225" s="219" t="s">
        <v>134</v>
      </c>
      <c r="E225" s="220" t="s">
        <v>288</v>
      </c>
      <c r="F225" s="221" t="s">
        <v>289</v>
      </c>
      <c r="G225" s="222" t="s">
        <v>137</v>
      </c>
      <c r="H225" s="223">
        <v>18.433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41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138</v>
      </c>
      <c r="AT225" s="231" t="s">
        <v>134</v>
      </c>
      <c r="AU225" s="231" t="s">
        <v>86</v>
      </c>
      <c r="AY225" s="17" t="s">
        <v>132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138</v>
      </c>
      <c r="BM225" s="231" t="s">
        <v>290</v>
      </c>
    </row>
    <row r="226" s="13" customFormat="1">
      <c r="A226" s="13"/>
      <c r="B226" s="233"/>
      <c r="C226" s="234"/>
      <c r="D226" s="235" t="s">
        <v>143</v>
      </c>
      <c r="E226" s="236" t="s">
        <v>1</v>
      </c>
      <c r="F226" s="237" t="s">
        <v>291</v>
      </c>
      <c r="G226" s="234"/>
      <c r="H226" s="238">
        <v>15.634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143</v>
      </c>
      <c r="AU226" s="244" t="s">
        <v>86</v>
      </c>
      <c r="AV226" s="13" t="s">
        <v>86</v>
      </c>
      <c r="AW226" s="13" t="s">
        <v>33</v>
      </c>
      <c r="AX226" s="13" t="s">
        <v>76</v>
      </c>
      <c r="AY226" s="244" t="s">
        <v>132</v>
      </c>
    </row>
    <row r="227" s="13" customFormat="1">
      <c r="A227" s="13"/>
      <c r="B227" s="233"/>
      <c r="C227" s="234"/>
      <c r="D227" s="235" t="s">
        <v>143</v>
      </c>
      <c r="E227" s="236" t="s">
        <v>1</v>
      </c>
      <c r="F227" s="237" t="s">
        <v>292</v>
      </c>
      <c r="G227" s="234"/>
      <c r="H227" s="238">
        <v>1.5229999999999999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143</v>
      </c>
      <c r="AU227" s="244" t="s">
        <v>86</v>
      </c>
      <c r="AV227" s="13" t="s">
        <v>86</v>
      </c>
      <c r="AW227" s="13" t="s">
        <v>33</v>
      </c>
      <c r="AX227" s="13" t="s">
        <v>76</v>
      </c>
      <c r="AY227" s="244" t="s">
        <v>132</v>
      </c>
    </row>
    <row r="228" s="13" customFormat="1">
      <c r="A228" s="13"/>
      <c r="B228" s="233"/>
      <c r="C228" s="234"/>
      <c r="D228" s="235" t="s">
        <v>143</v>
      </c>
      <c r="E228" s="236" t="s">
        <v>1</v>
      </c>
      <c r="F228" s="237" t="s">
        <v>293</v>
      </c>
      <c r="G228" s="234"/>
      <c r="H228" s="238">
        <v>1.276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143</v>
      </c>
      <c r="AU228" s="244" t="s">
        <v>86</v>
      </c>
      <c r="AV228" s="13" t="s">
        <v>86</v>
      </c>
      <c r="AW228" s="13" t="s">
        <v>33</v>
      </c>
      <c r="AX228" s="13" t="s">
        <v>76</v>
      </c>
      <c r="AY228" s="244" t="s">
        <v>132</v>
      </c>
    </row>
    <row r="229" s="14" customFormat="1">
      <c r="A229" s="14"/>
      <c r="B229" s="245"/>
      <c r="C229" s="246"/>
      <c r="D229" s="235" t="s">
        <v>143</v>
      </c>
      <c r="E229" s="247" t="s">
        <v>1</v>
      </c>
      <c r="F229" s="248" t="s">
        <v>209</v>
      </c>
      <c r="G229" s="246"/>
      <c r="H229" s="249">
        <v>18.433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143</v>
      </c>
      <c r="AU229" s="255" t="s">
        <v>86</v>
      </c>
      <c r="AV229" s="14" t="s">
        <v>138</v>
      </c>
      <c r="AW229" s="14" t="s">
        <v>33</v>
      </c>
      <c r="AX229" s="14" t="s">
        <v>84</v>
      </c>
      <c r="AY229" s="255" t="s">
        <v>132</v>
      </c>
    </row>
    <row r="230" s="2" customFormat="1" ht="24.15" customHeight="1">
      <c r="A230" s="38"/>
      <c r="B230" s="39"/>
      <c r="C230" s="219" t="s">
        <v>294</v>
      </c>
      <c r="D230" s="219" t="s">
        <v>134</v>
      </c>
      <c r="E230" s="220" t="s">
        <v>295</v>
      </c>
      <c r="F230" s="221" t="s">
        <v>296</v>
      </c>
      <c r="G230" s="222" t="s">
        <v>137</v>
      </c>
      <c r="H230" s="223">
        <v>127.80200000000001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138</v>
      </c>
      <c r="AT230" s="231" t="s">
        <v>134</v>
      </c>
      <c r="AU230" s="231" t="s">
        <v>86</v>
      </c>
      <c r="AY230" s="17" t="s">
        <v>132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138</v>
      </c>
      <c r="BM230" s="231" t="s">
        <v>297</v>
      </c>
    </row>
    <row r="231" s="13" customFormat="1">
      <c r="A231" s="13"/>
      <c r="B231" s="233"/>
      <c r="C231" s="234"/>
      <c r="D231" s="235" t="s">
        <v>143</v>
      </c>
      <c r="E231" s="236" t="s">
        <v>1</v>
      </c>
      <c r="F231" s="237" t="s">
        <v>298</v>
      </c>
      <c r="G231" s="234"/>
      <c r="H231" s="238">
        <v>4.6219999999999999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143</v>
      </c>
      <c r="AU231" s="244" t="s">
        <v>86</v>
      </c>
      <c r="AV231" s="13" t="s">
        <v>86</v>
      </c>
      <c r="AW231" s="13" t="s">
        <v>33</v>
      </c>
      <c r="AX231" s="13" t="s">
        <v>76</v>
      </c>
      <c r="AY231" s="244" t="s">
        <v>132</v>
      </c>
    </row>
    <row r="232" s="13" customFormat="1">
      <c r="A232" s="13"/>
      <c r="B232" s="233"/>
      <c r="C232" s="234"/>
      <c r="D232" s="235" t="s">
        <v>143</v>
      </c>
      <c r="E232" s="236" t="s">
        <v>1</v>
      </c>
      <c r="F232" s="237" t="s">
        <v>299</v>
      </c>
      <c r="G232" s="234"/>
      <c r="H232" s="238">
        <v>23.5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143</v>
      </c>
      <c r="AU232" s="244" t="s">
        <v>86</v>
      </c>
      <c r="AV232" s="13" t="s">
        <v>86</v>
      </c>
      <c r="AW232" s="13" t="s">
        <v>33</v>
      </c>
      <c r="AX232" s="13" t="s">
        <v>76</v>
      </c>
      <c r="AY232" s="244" t="s">
        <v>132</v>
      </c>
    </row>
    <row r="233" s="13" customFormat="1">
      <c r="A233" s="13"/>
      <c r="B233" s="233"/>
      <c r="C233" s="234"/>
      <c r="D233" s="235" t="s">
        <v>143</v>
      </c>
      <c r="E233" s="236" t="s">
        <v>1</v>
      </c>
      <c r="F233" s="237" t="s">
        <v>300</v>
      </c>
      <c r="G233" s="234"/>
      <c r="H233" s="238">
        <v>99.680000000000007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143</v>
      </c>
      <c r="AU233" s="244" t="s">
        <v>86</v>
      </c>
      <c r="AV233" s="13" t="s">
        <v>86</v>
      </c>
      <c r="AW233" s="13" t="s">
        <v>33</v>
      </c>
      <c r="AX233" s="13" t="s">
        <v>76</v>
      </c>
      <c r="AY233" s="244" t="s">
        <v>132</v>
      </c>
    </row>
    <row r="234" s="14" customFormat="1">
      <c r="A234" s="14"/>
      <c r="B234" s="245"/>
      <c r="C234" s="246"/>
      <c r="D234" s="235" t="s">
        <v>143</v>
      </c>
      <c r="E234" s="247" t="s">
        <v>1</v>
      </c>
      <c r="F234" s="248" t="s">
        <v>145</v>
      </c>
      <c r="G234" s="246"/>
      <c r="H234" s="249">
        <v>127.80200000000001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143</v>
      </c>
      <c r="AU234" s="255" t="s">
        <v>86</v>
      </c>
      <c r="AV234" s="14" t="s">
        <v>138</v>
      </c>
      <c r="AW234" s="14" t="s">
        <v>33</v>
      </c>
      <c r="AX234" s="14" t="s">
        <v>84</v>
      </c>
      <c r="AY234" s="255" t="s">
        <v>132</v>
      </c>
    </row>
    <row r="235" s="2" customFormat="1" ht="33" customHeight="1">
      <c r="A235" s="38"/>
      <c r="B235" s="39"/>
      <c r="C235" s="219" t="s">
        <v>301</v>
      </c>
      <c r="D235" s="219" t="s">
        <v>134</v>
      </c>
      <c r="E235" s="220" t="s">
        <v>302</v>
      </c>
      <c r="F235" s="221" t="s">
        <v>303</v>
      </c>
      <c r="G235" s="222" t="s">
        <v>304</v>
      </c>
      <c r="H235" s="223">
        <v>35.229999999999997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41</v>
      </c>
      <c r="O235" s="91"/>
      <c r="P235" s="229">
        <f>O235*H235</f>
        <v>0</v>
      </c>
      <c r="Q235" s="229">
        <v>1.0311999999999999</v>
      </c>
      <c r="R235" s="229">
        <f>Q235*H235</f>
        <v>36.32917599999999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138</v>
      </c>
      <c r="AT235" s="231" t="s">
        <v>134</v>
      </c>
      <c r="AU235" s="231" t="s">
        <v>86</v>
      </c>
      <c r="AY235" s="17" t="s">
        <v>132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84</v>
      </c>
      <c r="BK235" s="232">
        <f>ROUND(I235*H235,2)</f>
        <v>0</v>
      </c>
      <c r="BL235" s="17" t="s">
        <v>138</v>
      </c>
      <c r="BM235" s="231" t="s">
        <v>305</v>
      </c>
    </row>
    <row r="236" s="13" customFormat="1">
      <c r="A236" s="13"/>
      <c r="B236" s="233"/>
      <c r="C236" s="234"/>
      <c r="D236" s="235" t="s">
        <v>143</v>
      </c>
      <c r="E236" s="236" t="s">
        <v>1</v>
      </c>
      <c r="F236" s="237" t="s">
        <v>306</v>
      </c>
      <c r="G236" s="234"/>
      <c r="H236" s="238">
        <v>15.23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143</v>
      </c>
      <c r="AU236" s="244" t="s">
        <v>86</v>
      </c>
      <c r="AV236" s="13" t="s">
        <v>86</v>
      </c>
      <c r="AW236" s="13" t="s">
        <v>33</v>
      </c>
      <c r="AX236" s="13" t="s">
        <v>76</v>
      </c>
      <c r="AY236" s="244" t="s">
        <v>132</v>
      </c>
    </row>
    <row r="237" s="13" customFormat="1">
      <c r="A237" s="13"/>
      <c r="B237" s="233"/>
      <c r="C237" s="234"/>
      <c r="D237" s="235" t="s">
        <v>143</v>
      </c>
      <c r="E237" s="236" t="s">
        <v>1</v>
      </c>
      <c r="F237" s="237" t="s">
        <v>307</v>
      </c>
      <c r="G237" s="234"/>
      <c r="H237" s="238">
        <v>20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143</v>
      </c>
      <c r="AU237" s="244" t="s">
        <v>86</v>
      </c>
      <c r="AV237" s="13" t="s">
        <v>86</v>
      </c>
      <c r="AW237" s="13" t="s">
        <v>33</v>
      </c>
      <c r="AX237" s="13" t="s">
        <v>76</v>
      </c>
      <c r="AY237" s="244" t="s">
        <v>132</v>
      </c>
    </row>
    <row r="238" s="14" customFormat="1">
      <c r="A238" s="14"/>
      <c r="B238" s="245"/>
      <c r="C238" s="246"/>
      <c r="D238" s="235" t="s">
        <v>143</v>
      </c>
      <c r="E238" s="247" t="s">
        <v>1</v>
      </c>
      <c r="F238" s="248" t="s">
        <v>145</v>
      </c>
      <c r="G238" s="246"/>
      <c r="H238" s="249">
        <v>35.229999999999997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143</v>
      </c>
      <c r="AU238" s="255" t="s">
        <v>86</v>
      </c>
      <c r="AV238" s="14" t="s">
        <v>138</v>
      </c>
      <c r="AW238" s="14" t="s">
        <v>33</v>
      </c>
      <c r="AX238" s="14" t="s">
        <v>84</v>
      </c>
      <c r="AY238" s="255" t="s">
        <v>132</v>
      </c>
    </row>
    <row r="239" s="2" customFormat="1" ht="16.5" customHeight="1">
      <c r="A239" s="38"/>
      <c r="B239" s="39"/>
      <c r="C239" s="219" t="s">
        <v>308</v>
      </c>
      <c r="D239" s="219" t="s">
        <v>134</v>
      </c>
      <c r="E239" s="220" t="s">
        <v>309</v>
      </c>
      <c r="F239" s="221" t="s">
        <v>310</v>
      </c>
      <c r="G239" s="222" t="s">
        <v>304</v>
      </c>
      <c r="H239" s="223">
        <v>60.200000000000003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41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138</v>
      </c>
      <c r="AT239" s="231" t="s">
        <v>134</v>
      </c>
      <c r="AU239" s="231" t="s">
        <v>86</v>
      </c>
      <c r="AY239" s="17" t="s">
        <v>132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138</v>
      </c>
      <c r="BM239" s="231" t="s">
        <v>311</v>
      </c>
    </row>
    <row r="240" s="13" customFormat="1">
      <c r="A240" s="13"/>
      <c r="B240" s="233"/>
      <c r="C240" s="234"/>
      <c r="D240" s="235" t="s">
        <v>143</v>
      </c>
      <c r="E240" s="236" t="s">
        <v>1</v>
      </c>
      <c r="F240" s="237" t="s">
        <v>312</v>
      </c>
      <c r="G240" s="234"/>
      <c r="H240" s="238">
        <v>60.200000000000003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143</v>
      </c>
      <c r="AU240" s="244" t="s">
        <v>86</v>
      </c>
      <c r="AV240" s="13" t="s">
        <v>86</v>
      </c>
      <c r="AW240" s="13" t="s">
        <v>33</v>
      </c>
      <c r="AX240" s="13" t="s">
        <v>76</v>
      </c>
      <c r="AY240" s="244" t="s">
        <v>132</v>
      </c>
    </row>
    <row r="241" s="14" customFormat="1">
      <c r="A241" s="14"/>
      <c r="B241" s="245"/>
      <c r="C241" s="246"/>
      <c r="D241" s="235" t="s">
        <v>143</v>
      </c>
      <c r="E241" s="247" t="s">
        <v>1</v>
      </c>
      <c r="F241" s="248" t="s">
        <v>145</v>
      </c>
      <c r="G241" s="246"/>
      <c r="H241" s="249">
        <v>60.200000000000003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143</v>
      </c>
      <c r="AU241" s="255" t="s">
        <v>86</v>
      </c>
      <c r="AV241" s="14" t="s">
        <v>138</v>
      </c>
      <c r="AW241" s="14" t="s">
        <v>33</v>
      </c>
      <c r="AX241" s="14" t="s">
        <v>84</v>
      </c>
      <c r="AY241" s="255" t="s">
        <v>132</v>
      </c>
    </row>
    <row r="242" s="12" customFormat="1" ht="22.8" customHeight="1">
      <c r="A242" s="12"/>
      <c r="B242" s="203"/>
      <c r="C242" s="204"/>
      <c r="D242" s="205" t="s">
        <v>75</v>
      </c>
      <c r="E242" s="217" t="s">
        <v>156</v>
      </c>
      <c r="F242" s="217" t="s">
        <v>313</v>
      </c>
      <c r="G242" s="204"/>
      <c r="H242" s="204"/>
      <c r="I242" s="207"/>
      <c r="J242" s="218">
        <f>BK242</f>
        <v>0</v>
      </c>
      <c r="K242" s="204"/>
      <c r="L242" s="209"/>
      <c r="M242" s="210"/>
      <c r="N242" s="211"/>
      <c r="O242" s="211"/>
      <c r="P242" s="212">
        <f>SUM(P243:P338)</f>
        <v>0</v>
      </c>
      <c r="Q242" s="211"/>
      <c r="R242" s="212">
        <f>SUM(R243:R338)</f>
        <v>233.44888500000002</v>
      </c>
      <c r="S242" s="211"/>
      <c r="T242" s="213">
        <f>SUM(T243:T338)</f>
        <v>36.064639999999997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84</v>
      </c>
      <c r="AT242" s="215" t="s">
        <v>75</v>
      </c>
      <c r="AU242" s="215" t="s">
        <v>84</v>
      </c>
      <c r="AY242" s="214" t="s">
        <v>132</v>
      </c>
      <c r="BK242" s="216">
        <f>SUM(BK243:BK338)</f>
        <v>0</v>
      </c>
    </row>
    <row r="243" s="2" customFormat="1" ht="24.15" customHeight="1">
      <c r="A243" s="38"/>
      <c r="B243" s="39"/>
      <c r="C243" s="219" t="s">
        <v>273</v>
      </c>
      <c r="D243" s="219" t="s">
        <v>134</v>
      </c>
      <c r="E243" s="220" t="s">
        <v>314</v>
      </c>
      <c r="F243" s="221" t="s">
        <v>315</v>
      </c>
      <c r="G243" s="222" t="s">
        <v>137</v>
      </c>
      <c r="H243" s="223">
        <v>20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41</v>
      </c>
      <c r="O243" s="91"/>
      <c r="P243" s="229">
        <f>O243*H243</f>
        <v>0</v>
      </c>
      <c r="Q243" s="229">
        <v>1.964</v>
      </c>
      <c r="R243" s="229">
        <f>Q243*H243</f>
        <v>39.280000000000001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138</v>
      </c>
      <c r="AT243" s="231" t="s">
        <v>134</v>
      </c>
      <c r="AU243" s="231" t="s">
        <v>86</v>
      </c>
      <c r="AY243" s="17" t="s">
        <v>132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84</v>
      </c>
      <c r="BK243" s="232">
        <f>ROUND(I243*H243,2)</f>
        <v>0</v>
      </c>
      <c r="BL243" s="17" t="s">
        <v>138</v>
      </c>
      <c r="BM243" s="231" t="s">
        <v>316</v>
      </c>
    </row>
    <row r="244" s="2" customFormat="1" ht="16.5" customHeight="1">
      <c r="A244" s="38"/>
      <c r="B244" s="39"/>
      <c r="C244" s="219" t="s">
        <v>317</v>
      </c>
      <c r="D244" s="219" t="s">
        <v>134</v>
      </c>
      <c r="E244" s="220" t="s">
        <v>318</v>
      </c>
      <c r="F244" s="221" t="s">
        <v>319</v>
      </c>
      <c r="G244" s="222" t="s">
        <v>137</v>
      </c>
      <c r="H244" s="223">
        <v>59.799999999999997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138</v>
      </c>
      <c r="AT244" s="231" t="s">
        <v>134</v>
      </c>
      <c r="AU244" s="231" t="s">
        <v>86</v>
      </c>
      <c r="AY244" s="17" t="s">
        <v>132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138</v>
      </c>
      <c r="BM244" s="231" t="s">
        <v>320</v>
      </c>
    </row>
    <row r="245" s="2" customFormat="1">
      <c r="A245" s="38"/>
      <c r="B245" s="39"/>
      <c r="C245" s="40"/>
      <c r="D245" s="235" t="s">
        <v>268</v>
      </c>
      <c r="E245" s="40"/>
      <c r="F245" s="277" t="s">
        <v>321</v>
      </c>
      <c r="G245" s="40"/>
      <c r="H245" s="40"/>
      <c r="I245" s="278"/>
      <c r="J245" s="40"/>
      <c r="K245" s="40"/>
      <c r="L245" s="44"/>
      <c r="M245" s="279"/>
      <c r="N245" s="280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268</v>
      </c>
      <c r="AU245" s="17" t="s">
        <v>86</v>
      </c>
    </row>
    <row r="246" s="2" customFormat="1" ht="16.5" customHeight="1">
      <c r="A246" s="38"/>
      <c r="B246" s="39"/>
      <c r="C246" s="256" t="s">
        <v>322</v>
      </c>
      <c r="D246" s="256" t="s">
        <v>192</v>
      </c>
      <c r="E246" s="257" t="s">
        <v>323</v>
      </c>
      <c r="F246" s="258" t="s">
        <v>324</v>
      </c>
      <c r="G246" s="259" t="s">
        <v>168</v>
      </c>
      <c r="H246" s="260">
        <v>56.810000000000002</v>
      </c>
      <c r="I246" s="261"/>
      <c r="J246" s="262">
        <f>ROUND(I246*H246,2)</f>
        <v>0</v>
      </c>
      <c r="K246" s="263"/>
      <c r="L246" s="264"/>
      <c r="M246" s="265" t="s">
        <v>1</v>
      </c>
      <c r="N246" s="266" t="s">
        <v>41</v>
      </c>
      <c r="O246" s="91"/>
      <c r="P246" s="229">
        <f>O246*H246</f>
        <v>0</v>
      </c>
      <c r="Q246" s="229">
        <v>1</v>
      </c>
      <c r="R246" s="229">
        <f>Q246*H246</f>
        <v>56.810000000000002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175</v>
      </c>
      <c r="AT246" s="231" t="s">
        <v>192</v>
      </c>
      <c r="AU246" s="231" t="s">
        <v>86</v>
      </c>
      <c r="AY246" s="17" t="s">
        <v>132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138</v>
      </c>
      <c r="BM246" s="231" t="s">
        <v>325</v>
      </c>
    </row>
    <row r="247" s="13" customFormat="1">
      <c r="A247" s="13"/>
      <c r="B247" s="233"/>
      <c r="C247" s="234"/>
      <c r="D247" s="235" t="s">
        <v>143</v>
      </c>
      <c r="E247" s="236" t="s">
        <v>1</v>
      </c>
      <c r="F247" s="237" t="s">
        <v>326</v>
      </c>
      <c r="G247" s="234"/>
      <c r="H247" s="238">
        <v>56.810000000000002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143</v>
      </c>
      <c r="AU247" s="244" t="s">
        <v>86</v>
      </c>
      <c r="AV247" s="13" t="s">
        <v>86</v>
      </c>
      <c r="AW247" s="13" t="s">
        <v>33</v>
      </c>
      <c r="AX247" s="13" t="s">
        <v>76</v>
      </c>
      <c r="AY247" s="244" t="s">
        <v>132</v>
      </c>
    </row>
    <row r="248" s="14" customFormat="1">
      <c r="A248" s="14"/>
      <c r="B248" s="245"/>
      <c r="C248" s="246"/>
      <c r="D248" s="235" t="s">
        <v>143</v>
      </c>
      <c r="E248" s="247" t="s">
        <v>1</v>
      </c>
      <c r="F248" s="248" t="s">
        <v>145</v>
      </c>
      <c r="G248" s="246"/>
      <c r="H248" s="249">
        <v>56.810000000000002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143</v>
      </c>
      <c r="AU248" s="255" t="s">
        <v>86</v>
      </c>
      <c r="AV248" s="14" t="s">
        <v>138</v>
      </c>
      <c r="AW248" s="14" t="s">
        <v>33</v>
      </c>
      <c r="AX248" s="14" t="s">
        <v>84</v>
      </c>
      <c r="AY248" s="255" t="s">
        <v>132</v>
      </c>
    </row>
    <row r="249" s="2" customFormat="1" ht="62.7" customHeight="1">
      <c r="A249" s="38"/>
      <c r="B249" s="39"/>
      <c r="C249" s="219" t="s">
        <v>327</v>
      </c>
      <c r="D249" s="219" t="s">
        <v>134</v>
      </c>
      <c r="E249" s="220" t="s">
        <v>328</v>
      </c>
      <c r="F249" s="221" t="s">
        <v>329</v>
      </c>
      <c r="G249" s="222" t="s">
        <v>137</v>
      </c>
      <c r="H249" s="223">
        <v>59.799999999999997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41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138</v>
      </c>
      <c r="AT249" s="231" t="s">
        <v>134</v>
      </c>
      <c r="AU249" s="231" t="s">
        <v>86</v>
      </c>
      <c r="AY249" s="17" t="s">
        <v>132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84</v>
      </c>
      <c r="BK249" s="232">
        <f>ROUND(I249*H249,2)</f>
        <v>0</v>
      </c>
      <c r="BL249" s="17" t="s">
        <v>138</v>
      </c>
      <c r="BM249" s="231" t="s">
        <v>330</v>
      </c>
    </row>
    <row r="250" s="2" customFormat="1">
      <c r="A250" s="38"/>
      <c r="B250" s="39"/>
      <c r="C250" s="40"/>
      <c r="D250" s="235" t="s">
        <v>268</v>
      </c>
      <c r="E250" s="40"/>
      <c r="F250" s="277" t="s">
        <v>331</v>
      </c>
      <c r="G250" s="40"/>
      <c r="H250" s="40"/>
      <c r="I250" s="278"/>
      <c r="J250" s="40"/>
      <c r="K250" s="40"/>
      <c r="L250" s="44"/>
      <c r="M250" s="279"/>
      <c r="N250" s="280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268</v>
      </c>
      <c r="AU250" s="17" t="s">
        <v>86</v>
      </c>
    </row>
    <row r="251" s="13" customFormat="1">
      <c r="A251" s="13"/>
      <c r="B251" s="233"/>
      <c r="C251" s="234"/>
      <c r="D251" s="235" t="s">
        <v>143</v>
      </c>
      <c r="E251" s="236" t="s">
        <v>1</v>
      </c>
      <c r="F251" s="237" t="s">
        <v>332</v>
      </c>
      <c r="G251" s="234"/>
      <c r="H251" s="238">
        <v>59.799999999999997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143</v>
      </c>
      <c r="AU251" s="244" t="s">
        <v>86</v>
      </c>
      <c r="AV251" s="13" t="s">
        <v>86</v>
      </c>
      <c r="AW251" s="13" t="s">
        <v>33</v>
      </c>
      <c r="AX251" s="13" t="s">
        <v>76</v>
      </c>
      <c r="AY251" s="244" t="s">
        <v>132</v>
      </c>
    </row>
    <row r="252" s="14" customFormat="1">
      <c r="A252" s="14"/>
      <c r="B252" s="245"/>
      <c r="C252" s="246"/>
      <c r="D252" s="235" t="s">
        <v>143</v>
      </c>
      <c r="E252" s="247" t="s">
        <v>1</v>
      </c>
      <c r="F252" s="248" t="s">
        <v>145</v>
      </c>
      <c r="G252" s="246"/>
      <c r="H252" s="249">
        <v>59.799999999999997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143</v>
      </c>
      <c r="AU252" s="255" t="s">
        <v>86</v>
      </c>
      <c r="AV252" s="14" t="s">
        <v>138</v>
      </c>
      <c r="AW252" s="14" t="s">
        <v>33</v>
      </c>
      <c r="AX252" s="14" t="s">
        <v>84</v>
      </c>
      <c r="AY252" s="255" t="s">
        <v>132</v>
      </c>
    </row>
    <row r="253" s="2" customFormat="1" ht="16.5" customHeight="1">
      <c r="A253" s="38"/>
      <c r="B253" s="39"/>
      <c r="C253" s="219" t="s">
        <v>333</v>
      </c>
      <c r="D253" s="219" t="s">
        <v>134</v>
      </c>
      <c r="E253" s="220" t="s">
        <v>334</v>
      </c>
      <c r="F253" s="221" t="s">
        <v>335</v>
      </c>
      <c r="G253" s="222" t="s">
        <v>149</v>
      </c>
      <c r="H253" s="223">
        <v>40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41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0.20000000000000001</v>
      </c>
      <c r="T253" s="230">
        <f>S253*H253</f>
        <v>8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138</v>
      </c>
      <c r="AT253" s="231" t="s">
        <v>134</v>
      </c>
      <c r="AU253" s="231" t="s">
        <v>86</v>
      </c>
      <c r="AY253" s="17" t="s">
        <v>132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138</v>
      </c>
      <c r="BM253" s="231" t="s">
        <v>336</v>
      </c>
    </row>
    <row r="254" s="13" customFormat="1">
      <c r="A254" s="13"/>
      <c r="B254" s="233"/>
      <c r="C254" s="234"/>
      <c r="D254" s="235" t="s">
        <v>143</v>
      </c>
      <c r="E254" s="236" t="s">
        <v>1</v>
      </c>
      <c r="F254" s="237" t="s">
        <v>337</v>
      </c>
      <c r="G254" s="234"/>
      <c r="H254" s="238">
        <v>40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143</v>
      </c>
      <c r="AU254" s="244" t="s">
        <v>86</v>
      </c>
      <c r="AV254" s="13" t="s">
        <v>86</v>
      </c>
      <c r="AW254" s="13" t="s">
        <v>33</v>
      </c>
      <c r="AX254" s="13" t="s">
        <v>76</v>
      </c>
      <c r="AY254" s="244" t="s">
        <v>132</v>
      </c>
    </row>
    <row r="255" s="14" customFormat="1">
      <c r="A255" s="14"/>
      <c r="B255" s="245"/>
      <c r="C255" s="246"/>
      <c r="D255" s="235" t="s">
        <v>143</v>
      </c>
      <c r="E255" s="247" t="s">
        <v>1</v>
      </c>
      <c r="F255" s="248" t="s">
        <v>145</v>
      </c>
      <c r="G255" s="246"/>
      <c r="H255" s="249">
        <v>40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143</v>
      </c>
      <c r="AU255" s="255" t="s">
        <v>86</v>
      </c>
      <c r="AV255" s="14" t="s">
        <v>138</v>
      </c>
      <c r="AW255" s="14" t="s">
        <v>33</v>
      </c>
      <c r="AX255" s="14" t="s">
        <v>84</v>
      </c>
      <c r="AY255" s="255" t="s">
        <v>132</v>
      </c>
    </row>
    <row r="256" s="2" customFormat="1" ht="16.5" customHeight="1">
      <c r="A256" s="38"/>
      <c r="B256" s="39"/>
      <c r="C256" s="219" t="s">
        <v>338</v>
      </c>
      <c r="D256" s="219" t="s">
        <v>134</v>
      </c>
      <c r="E256" s="220" t="s">
        <v>339</v>
      </c>
      <c r="F256" s="221" t="s">
        <v>340</v>
      </c>
      <c r="G256" s="222" t="s">
        <v>137</v>
      </c>
      <c r="H256" s="223">
        <v>70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41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0.20000000000000001</v>
      </c>
      <c r="T256" s="230">
        <f>S256*H256</f>
        <v>14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138</v>
      </c>
      <c r="AT256" s="231" t="s">
        <v>134</v>
      </c>
      <c r="AU256" s="231" t="s">
        <v>86</v>
      </c>
      <c r="AY256" s="17" t="s">
        <v>132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84</v>
      </c>
      <c r="BK256" s="232">
        <f>ROUND(I256*H256,2)</f>
        <v>0</v>
      </c>
      <c r="BL256" s="17" t="s">
        <v>138</v>
      </c>
      <c r="BM256" s="231" t="s">
        <v>341</v>
      </c>
    </row>
    <row r="257" s="2" customFormat="1" ht="21.75" customHeight="1">
      <c r="A257" s="38"/>
      <c r="B257" s="39"/>
      <c r="C257" s="256" t="s">
        <v>342</v>
      </c>
      <c r="D257" s="256" t="s">
        <v>192</v>
      </c>
      <c r="E257" s="257" t="s">
        <v>343</v>
      </c>
      <c r="F257" s="258" t="s">
        <v>344</v>
      </c>
      <c r="G257" s="259" t="s">
        <v>168</v>
      </c>
      <c r="H257" s="260">
        <v>133</v>
      </c>
      <c r="I257" s="261"/>
      <c r="J257" s="262">
        <f>ROUND(I257*H257,2)</f>
        <v>0</v>
      </c>
      <c r="K257" s="263"/>
      <c r="L257" s="264"/>
      <c r="M257" s="265" t="s">
        <v>1</v>
      </c>
      <c r="N257" s="266" t="s">
        <v>41</v>
      </c>
      <c r="O257" s="91"/>
      <c r="P257" s="229">
        <f>O257*H257</f>
        <v>0</v>
      </c>
      <c r="Q257" s="229">
        <v>1</v>
      </c>
      <c r="R257" s="229">
        <f>Q257*H257</f>
        <v>133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175</v>
      </c>
      <c r="AT257" s="231" t="s">
        <v>192</v>
      </c>
      <c r="AU257" s="231" t="s">
        <v>86</v>
      </c>
      <c r="AY257" s="17" t="s">
        <v>132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84</v>
      </c>
      <c r="BK257" s="232">
        <f>ROUND(I257*H257,2)</f>
        <v>0</v>
      </c>
      <c r="BL257" s="17" t="s">
        <v>138</v>
      </c>
      <c r="BM257" s="231" t="s">
        <v>345</v>
      </c>
    </row>
    <row r="258" s="13" customFormat="1">
      <c r="A258" s="13"/>
      <c r="B258" s="233"/>
      <c r="C258" s="234"/>
      <c r="D258" s="235" t="s">
        <v>143</v>
      </c>
      <c r="E258" s="236" t="s">
        <v>1</v>
      </c>
      <c r="F258" s="237" t="s">
        <v>346</v>
      </c>
      <c r="G258" s="234"/>
      <c r="H258" s="238">
        <v>133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143</v>
      </c>
      <c r="AU258" s="244" t="s">
        <v>86</v>
      </c>
      <c r="AV258" s="13" t="s">
        <v>86</v>
      </c>
      <c r="AW258" s="13" t="s">
        <v>33</v>
      </c>
      <c r="AX258" s="13" t="s">
        <v>76</v>
      </c>
      <c r="AY258" s="244" t="s">
        <v>132</v>
      </c>
    </row>
    <row r="259" s="14" customFormat="1">
      <c r="A259" s="14"/>
      <c r="B259" s="245"/>
      <c r="C259" s="246"/>
      <c r="D259" s="235" t="s">
        <v>143</v>
      </c>
      <c r="E259" s="247" t="s">
        <v>1</v>
      </c>
      <c r="F259" s="248" t="s">
        <v>145</v>
      </c>
      <c r="G259" s="246"/>
      <c r="H259" s="249">
        <v>133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143</v>
      </c>
      <c r="AU259" s="255" t="s">
        <v>86</v>
      </c>
      <c r="AV259" s="14" t="s">
        <v>138</v>
      </c>
      <c r="AW259" s="14" t="s">
        <v>33</v>
      </c>
      <c r="AX259" s="14" t="s">
        <v>84</v>
      </c>
      <c r="AY259" s="255" t="s">
        <v>132</v>
      </c>
    </row>
    <row r="260" s="2" customFormat="1" ht="55.5" customHeight="1">
      <c r="A260" s="38"/>
      <c r="B260" s="39"/>
      <c r="C260" s="219" t="s">
        <v>347</v>
      </c>
      <c r="D260" s="219" t="s">
        <v>134</v>
      </c>
      <c r="E260" s="220" t="s">
        <v>348</v>
      </c>
      <c r="F260" s="221" t="s">
        <v>349</v>
      </c>
      <c r="G260" s="222" t="s">
        <v>304</v>
      </c>
      <c r="H260" s="223">
        <v>8.6999999999999993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41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138</v>
      </c>
      <c r="AT260" s="231" t="s">
        <v>134</v>
      </c>
      <c r="AU260" s="231" t="s">
        <v>86</v>
      </c>
      <c r="AY260" s="17" t="s">
        <v>132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84</v>
      </c>
      <c r="BK260" s="232">
        <f>ROUND(I260*H260,2)</f>
        <v>0</v>
      </c>
      <c r="BL260" s="17" t="s">
        <v>138</v>
      </c>
      <c r="BM260" s="231" t="s">
        <v>350</v>
      </c>
    </row>
    <row r="261" s="2" customFormat="1" ht="33" customHeight="1">
      <c r="A261" s="38"/>
      <c r="B261" s="39"/>
      <c r="C261" s="219" t="s">
        <v>151</v>
      </c>
      <c r="D261" s="219" t="s">
        <v>134</v>
      </c>
      <c r="E261" s="220" t="s">
        <v>351</v>
      </c>
      <c r="F261" s="221" t="s">
        <v>352</v>
      </c>
      <c r="G261" s="222" t="s">
        <v>205</v>
      </c>
      <c r="H261" s="223">
        <v>17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138</v>
      </c>
      <c r="AT261" s="231" t="s">
        <v>134</v>
      </c>
      <c r="AU261" s="231" t="s">
        <v>86</v>
      </c>
      <c r="AY261" s="17" t="s">
        <v>132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138</v>
      </c>
      <c r="BM261" s="231" t="s">
        <v>353</v>
      </c>
    </row>
    <row r="262" s="2" customFormat="1" ht="24.15" customHeight="1">
      <c r="A262" s="38"/>
      <c r="B262" s="39"/>
      <c r="C262" s="219" t="s">
        <v>354</v>
      </c>
      <c r="D262" s="219" t="s">
        <v>134</v>
      </c>
      <c r="E262" s="220" t="s">
        <v>355</v>
      </c>
      <c r="F262" s="221" t="s">
        <v>356</v>
      </c>
      <c r="G262" s="222" t="s">
        <v>205</v>
      </c>
      <c r="H262" s="223">
        <v>21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41</v>
      </c>
      <c r="O262" s="91"/>
      <c r="P262" s="229">
        <f>O262*H262</f>
        <v>0</v>
      </c>
      <c r="Q262" s="229">
        <v>0.0021099999999999999</v>
      </c>
      <c r="R262" s="229">
        <f>Q262*H262</f>
        <v>0.044309999999999995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138</v>
      </c>
      <c r="AT262" s="231" t="s">
        <v>134</v>
      </c>
      <c r="AU262" s="231" t="s">
        <v>86</v>
      </c>
      <c r="AY262" s="17" t="s">
        <v>132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138</v>
      </c>
      <c r="BM262" s="231" t="s">
        <v>357</v>
      </c>
    </row>
    <row r="263" s="2" customFormat="1" ht="33" customHeight="1">
      <c r="A263" s="38"/>
      <c r="B263" s="39"/>
      <c r="C263" s="219" t="s">
        <v>358</v>
      </c>
      <c r="D263" s="219" t="s">
        <v>134</v>
      </c>
      <c r="E263" s="220" t="s">
        <v>359</v>
      </c>
      <c r="F263" s="221" t="s">
        <v>360</v>
      </c>
      <c r="G263" s="222" t="s">
        <v>205</v>
      </c>
      <c r="H263" s="223">
        <v>21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41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138</v>
      </c>
      <c r="AT263" s="231" t="s">
        <v>134</v>
      </c>
      <c r="AU263" s="231" t="s">
        <v>86</v>
      </c>
      <c r="AY263" s="17" t="s">
        <v>132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138</v>
      </c>
      <c r="BM263" s="231" t="s">
        <v>361</v>
      </c>
    </row>
    <row r="264" s="2" customFormat="1" ht="24.15" customHeight="1">
      <c r="A264" s="38"/>
      <c r="B264" s="39"/>
      <c r="C264" s="219" t="s">
        <v>362</v>
      </c>
      <c r="D264" s="219" t="s">
        <v>134</v>
      </c>
      <c r="E264" s="220" t="s">
        <v>363</v>
      </c>
      <c r="F264" s="221" t="s">
        <v>364</v>
      </c>
      <c r="G264" s="222" t="s">
        <v>205</v>
      </c>
      <c r="H264" s="223">
        <v>2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41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138</v>
      </c>
      <c r="AT264" s="231" t="s">
        <v>134</v>
      </c>
      <c r="AU264" s="231" t="s">
        <v>86</v>
      </c>
      <c r="AY264" s="17" t="s">
        <v>132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84</v>
      </c>
      <c r="BK264" s="232">
        <f>ROUND(I264*H264,2)</f>
        <v>0</v>
      </c>
      <c r="BL264" s="17" t="s">
        <v>138</v>
      </c>
      <c r="BM264" s="231" t="s">
        <v>365</v>
      </c>
    </row>
    <row r="265" s="13" customFormat="1">
      <c r="A265" s="13"/>
      <c r="B265" s="233"/>
      <c r="C265" s="234"/>
      <c r="D265" s="235" t="s">
        <v>143</v>
      </c>
      <c r="E265" s="236" t="s">
        <v>1</v>
      </c>
      <c r="F265" s="237" t="s">
        <v>86</v>
      </c>
      <c r="G265" s="234"/>
      <c r="H265" s="238">
        <v>2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143</v>
      </c>
      <c r="AU265" s="244" t="s">
        <v>86</v>
      </c>
      <c r="AV265" s="13" t="s">
        <v>86</v>
      </c>
      <c r="AW265" s="13" t="s">
        <v>33</v>
      </c>
      <c r="AX265" s="13" t="s">
        <v>76</v>
      </c>
      <c r="AY265" s="244" t="s">
        <v>132</v>
      </c>
    </row>
    <row r="266" s="14" customFormat="1">
      <c r="A266" s="14"/>
      <c r="B266" s="245"/>
      <c r="C266" s="246"/>
      <c r="D266" s="235" t="s">
        <v>143</v>
      </c>
      <c r="E266" s="247" t="s">
        <v>1</v>
      </c>
      <c r="F266" s="248" t="s">
        <v>145</v>
      </c>
      <c r="G266" s="246"/>
      <c r="H266" s="249">
        <v>2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143</v>
      </c>
      <c r="AU266" s="255" t="s">
        <v>86</v>
      </c>
      <c r="AV266" s="14" t="s">
        <v>138</v>
      </c>
      <c r="AW266" s="14" t="s">
        <v>33</v>
      </c>
      <c r="AX266" s="14" t="s">
        <v>84</v>
      </c>
      <c r="AY266" s="255" t="s">
        <v>132</v>
      </c>
    </row>
    <row r="267" s="2" customFormat="1" ht="24.15" customHeight="1">
      <c r="A267" s="38"/>
      <c r="B267" s="39"/>
      <c r="C267" s="256" t="s">
        <v>366</v>
      </c>
      <c r="D267" s="256" t="s">
        <v>192</v>
      </c>
      <c r="E267" s="257" t="s">
        <v>367</v>
      </c>
      <c r="F267" s="258" t="s">
        <v>368</v>
      </c>
      <c r="G267" s="259" t="s">
        <v>137</v>
      </c>
      <c r="H267" s="260">
        <v>0.29999999999999999</v>
      </c>
      <c r="I267" s="261"/>
      <c r="J267" s="262">
        <f>ROUND(I267*H267,2)</f>
        <v>0</v>
      </c>
      <c r="K267" s="263"/>
      <c r="L267" s="264"/>
      <c r="M267" s="265" t="s">
        <v>1</v>
      </c>
      <c r="N267" s="266" t="s">
        <v>41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175</v>
      </c>
      <c r="AT267" s="231" t="s">
        <v>192</v>
      </c>
      <c r="AU267" s="231" t="s">
        <v>86</v>
      </c>
      <c r="AY267" s="17" t="s">
        <v>132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138</v>
      </c>
      <c r="BM267" s="231" t="s">
        <v>369</v>
      </c>
    </row>
    <row r="268" s="13" customFormat="1">
      <c r="A268" s="13"/>
      <c r="B268" s="233"/>
      <c r="C268" s="234"/>
      <c r="D268" s="235" t="s">
        <v>143</v>
      </c>
      <c r="E268" s="236" t="s">
        <v>1</v>
      </c>
      <c r="F268" s="237" t="s">
        <v>370</v>
      </c>
      <c r="G268" s="234"/>
      <c r="H268" s="238">
        <v>0.29999999999999999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143</v>
      </c>
      <c r="AU268" s="244" t="s">
        <v>86</v>
      </c>
      <c r="AV268" s="13" t="s">
        <v>86</v>
      </c>
      <c r="AW268" s="13" t="s">
        <v>33</v>
      </c>
      <c r="AX268" s="13" t="s">
        <v>76</v>
      </c>
      <c r="AY268" s="244" t="s">
        <v>132</v>
      </c>
    </row>
    <row r="269" s="14" customFormat="1">
      <c r="A269" s="14"/>
      <c r="B269" s="245"/>
      <c r="C269" s="246"/>
      <c r="D269" s="235" t="s">
        <v>143</v>
      </c>
      <c r="E269" s="247" t="s">
        <v>1</v>
      </c>
      <c r="F269" s="248" t="s">
        <v>145</v>
      </c>
      <c r="G269" s="246"/>
      <c r="H269" s="249">
        <v>0.29999999999999999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143</v>
      </c>
      <c r="AU269" s="255" t="s">
        <v>86</v>
      </c>
      <c r="AV269" s="14" t="s">
        <v>138</v>
      </c>
      <c r="AW269" s="14" t="s">
        <v>33</v>
      </c>
      <c r="AX269" s="14" t="s">
        <v>84</v>
      </c>
      <c r="AY269" s="255" t="s">
        <v>132</v>
      </c>
    </row>
    <row r="270" s="2" customFormat="1" ht="24.15" customHeight="1">
      <c r="A270" s="38"/>
      <c r="B270" s="39"/>
      <c r="C270" s="256" t="s">
        <v>371</v>
      </c>
      <c r="D270" s="256" t="s">
        <v>192</v>
      </c>
      <c r="E270" s="257" t="s">
        <v>372</v>
      </c>
      <c r="F270" s="258" t="s">
        <v>373</v>
      </c>
      <c r="G270" s="259" t="s">
        <v>137</v>
      </c>
      <c r="H270" s="260">
        <v>3.145</v>
      </c>
      <c r="I270" s="261"/>
      <c r="J270" s="262">
        <f>ROUND(I270*H270,2)</f>
        <v>0</v>
      </c>
      <c r="K270" s="263"/>
      <c r="L270" s="264"/>
      <c r="M270" s="265" t="s">
        <v>1</v>
      </c>
      <c r="N270" s="266" t="s">
        <v>41</v>
      </c>
      <c r="O270" s="91"/>
      <c r="P270" s="229">
        <f>O270*H270</f>
        <v>0</v>
      </c>
      <c r="Q270" s="229">
        <v>0.81499999999999995</v>
      </c>
      <c r="R270" s="229">
        <f>Q270*H270</f>
        <v>2.5631749999999998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175</v>
      </c>
      <c r="AT270" s="231" t="s">
        <v>192</v>
      </c>
      <c r="AU270" s="231" t="s">
        <v>86</v>
      </c>
      <c r="AY270" s="17" t="s">
        <v>132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84</v>
      </c>
      <c r="BK270" s="232">
        <f>ROUND(I270*H270,2)</f>
        <v>0</v>
      </c>
      <c r="BL270" s="17" t="s">
        <v>138</v>
      </c>
      <c r="BM270" s="231" t="s">
        <v>374</v>
      </c>
    </row>
    <row r="271" s="13" customFormat="1">
      <c r="A271" s="13"/>
      <c r="B271" s="233"/>
      <c r="C271" s="234"/>
      <c r="D271" s="235" t="s">
        <v>143</v>
      </c>
      <c r="E271" s="236" t="s">
        <v>1</v>
      </c>
      <c r="F271" s="237" t="s">
        <v>375</v>
      </c>
      <c r="G271" s="234"/>
      <c r="H271" s="238">
        <v>3.145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143</v>
      </c>
      <c r="AU271" s="244" t="s">
        <v>86</v>
      </c>
      <c r="AV271" s="13" t="s">
        <v>86</v>
      </c>
      <c r="AW271" s="13" t="s">
        <v>33</v>
      </c>
      <c r="AX271" s="13" t="s">
        <v>76</v>
      </c>
      <c r="AY271" s="244" t="s">
        <v>132</v>
      </c>
    </row>
    <row r="272" s="14" customFormat="1">
      <c r="A272" s="14"/>
      <c r="B272" s="245"/>
      <c r="C272" s="246"/>
      <c r="D272" s="235" t="s">
        <v>143</v>
      </c>
      <c r="E272" s="247" t="s">
        <v>1</v>
      </c>
      <c r="F272" s="248" t="s">
        <v>145</v>
      </c>
      <c r="G272" s="246"/>
      <c r="H272" s="249">
        <v>3.145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143</v>
      </c>
      <c r="AU272" s="255" t="s">
        <v>86</v>
      </c>
      <c r="AV272" s="14" t="s">
        <v>138</v>
      </c>
      <c r="AW272" s="14" t="s">
        <v>33</v>
      </c>
      <c r="AX272" s="14" t="s">
        <v>84</v>
      </c>
      <c r="AY272" s="255" t="s">
        <v>132</v>
      </c>
    </row>
    <row r="273" s="2" customFormat="1" ht="24.15" customHeight="1">
      <c r="A273" s="38"/>
      <c r="B273" s="39"/>
      <c r="C273" s="219" t="s">
        <v>376</v>
      </c>
      <c r="D273" s="219" t="s">
        <v>134</v>
      </c>
      <c r="E273" s="220" t="s">
        <v>377</v>
      </c>
      <c r="F273" s="221" t="s">
        <v>378</v>
      </c>
      <c r="G273" s="222" t="s">
        <v>205</v>
      </c>
      <c r="H273" s="223">
        <v>2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138</v>
      </c>
      <c r="AT273" s="231" t="s">
        <v>134</v>
      </c>
      <c r="AU273" s="231" t="s">
        <v>86</v>
      </c>
      <c r="AY273" s="17" t="s">
        <v>132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138</v>
      </c>
      <c r="BM273" s="231" t="s">
        <v>379</v>
      </c>
    </row>
    <row r="274" s="13" customFormat="1">
      <c r="A274" s="13"/>
      <c r="B274" s="233"/>
      <c r="C274" s="234"/>
      <c r="D274" s="235" t="s">
        <v>143</v>
      </c>
      <c r="E274" s="236" t="s">
        <v>1</v>
      </c>
      <c r="F274" s="237" t="s">
        <v>86</v>
      </c>
      <c r="G274" s="234"/>
      <c r="H274" s="238">
        <v>2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143</v>
      </c>
      <c r="AU274" s="244" t="s">
        <v>86</v>
      </c>
      <c r="AV274" s="13" t="s">
        <v>86</v>
      </c>
      <c r="AW274" s="13" t="s">
        <v>33</v>
      </c>
      <c r="AX274" s="13" t="s">
        <v>76</v>
      </c>
      <c r="AY274" s="244" t="s">
        <v>132</v>
      </c>
    </row>
    <row r="275" s="14" customFormat="1">
      <c r="A275" s="14"/>
      <c r="B275" s="245"/>
      <c r="C275" s="246"/>
      <c r="D275" s="235" t="s">
        <v>143</v>
      </c>
      <c r="E275" s="247" t="s">
        <v>1</v>
      </c>
      <c r="F275" s="248" t="s">
        <v>145</v>
      </c>
      <c r="G275" s="246"/>
      <c r="H275" s="249">
        <v>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143</v>
      </c>
      <c r="AU275" s="255" t="s">
        <v>86</v>
      </c>
      <c r="AV275" s="14" t="s">
        <v>138</v>
      </c>
      <c r="AW275" s="14" t="s">
        <v>33</v>
      </c>
      <c r="AX275" s="14" t="s">
        <v>84</v>
      </c>
      <c r="AY275" s="255" t="s">
        <v>132</v>
      </c>
    </row>
    <row r="276" s="2" customFormat="1" ht="16.5" customHeight="1">
      <c r="A276" s="38"/>
      <c r="B276" s="39"/>
      <c r="C276" s="256" t="s">
        <v>380</v>
      </c>
      <c r="D276" s="256" t="s">
        <v>192</v>
      </c>
      <c r="E276" s="257" t="s">
        <v>381</v>
      </c>
      <c r="F276" s="258" t="s">
        <v>382</v>
      </c>
      <c r="G276" s="259" t="s">
        <v>205</v>
      </c>
      <c r="H276" s="260">
        <v>16</v>
      </c>
      <c r="I276" s="261"/>
      <c r="J276" s="262">
        <f>ROUND(I276*H276,2)</f>
        <v>0</v>
      </c>
      <c r="K276" s="263"/>
      <c r="L276" s="264"/>
      <c r="M276" s="265" t="s">
        <v>1</v>
      </c>
      <c r="N276" s="266" t="s">
        <v>41</v>
      </c>
      <c r="O276" s="91"/>
      <c r="P276" s="229">
        <f>O276*H276</f>
        <v>0</v>
      </c>
      <c r="Q276" s="229">
        <v>0.0085199999999999998</v>
      </c>
      <c r="R276" s="229">
        <f>Q276*H276</f>
        <v>0.13632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175</v>
      </c>
      <c r="AT276" s="231" t="s">
        <v>192</v>
      </c>
      <c r="AU276" s="231" t="s">
        <v>86</v>
      </c>
      <c r="AY276" s="17" t="s">
        <v>132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84</v>
      </c>
      <c r="BK276" s="232">
        <f>ROUND(I276*H276,2)</f>
        <v>0</v>
      </c>
      <c r="BL276" s="17" t="s">
        <v>138</v>
      </c>
      <c r="BM276" s="231" t="s">
        <v>383</v>
      </c>
    </row>
    <row r="277" s="13" customFormat="1">
      <c r="A277" s="13"/>
      <c r="B277" s="233"/>
      <c r="C277" s="234"/>
      <c r="D277" s="235" t="s">
        <v>143</v>
      </c>
      <c r="E277" s="236" t="s">
        <v>1</v>
      </c>
      <c r="F277" s="237" t="s">
        <v>384</v>
      </c>
      <c r="G277" s="234"/>
      <c r="H277" s="238">
        <v>16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143</v>
      </c>
      <c r="AU277" s="244" t="s">
        <v>86</v>
      </c>
      <c r="AV277" s="13" t="s">
        <v>86</v>
      </c>
      <c r="AW277" s="13" t="s">
        <v>33</v>
      </c>
      <c r="AX277" s="13" t="s">
        <v>76</v>
      </c>
      <c r="AY277" s="244" t="s">
        <v>132</v>
      </c>
    </row>
    <row r="278" s="14" customFormat="1">
      <c r="A278" s="14"/>
      <c r="B278" s="245"/>
      <c r="C278" s="246"/>
      <c r="D278" s="235" t="s">
        <v>143</v>
      </c>
      <c r="E278" s="247" t="s">
        <v>1</v>
      </c>
      <c r="F278" s="248" t="s">
        <v>145</v>
      </c>
      <c r="G278" s="246"/>
      <c r="H278" s="249">
        <v>16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143</v>
      </c>
      <c r="AU278" s="255" t="s">
        <v>86</v>
      </c>
      <c r="AV278" s="14" t="s">
        <v>138</v>
      </c>
      <c r="AW278" s="14" t="s">
        <v>33</v>
      </c>
      <c r="AX278" s="14" t="s">
        <v>84</v>
      </c>
      <c r="AY278" s="255" t="s">
        <v>132</v>
      </c>
    </row>
    <row r="279" s="2" customFormat="1" ht="16.5" customHeight="1">
      <c r="A279" s="38"/>
      <c r="B279" s="39"/>
      <c r="C279" s="256" t="s">
        <v>385</v>
      </c>
      <c r="D279" s="256" t="s">
        <v>192</v>
      </c>
      <c r="E279" s="257" t="s">
        <v>386</v>
      </c>
      <c r="F279" s="258" t="s">
        <v>387</v>
      </c>
      <c r="G279" s="259" t="s">
        <v>205</v>
      </c>
      <c r="H279" s="260">
        <v>46</v>
      </c>
      <c r="I279" s="261"/>
      <c r="J279" s="262">
        <f>ROUND(I279*H279,2)</f>
        <v>0</v>
      </c>
      <c r="K279" s="263"/>
      <c r="L279" s="264"/>
      <c r="M279" s="265" t="s">
        <v>1</v>
      </c>
      <c r="N279" s="266" t="s">
        <v>41</v>
      </c>
      <c r="O279" s="91"/>
      <c r="P279" s="229">
        <f>O279*H279</f>
        <v>0</v>
      </c>
      <c r="Q279" s="229">
        <v>0.0085199999999999998</v>
      </c>
      <c r="R279" s="229">
        <f>Q279*H279</f>
        <v>0.39191999999999999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175</v>
      </c>
      <c r="AT279" s="231" t="s">
        <v>192</v>
      </c>
      <c r="AU279" s="231" t="s">
        <v>86</v>
      </c>
      <c r="AY279" s="17" t="s">
        <v>132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84</v>
      </c>
      <c r="BK279" s="232">
        <f>ROUND(I279*H279,2)</f>
        <v>0</v>
      </c>
      <c r="BL279" s="17" t="s">
        <v>138</v>
      </c>
      <c r="BM279" s="231" t="s">
        <v>388</v>
      </c>
    </row>
    <row r="280" s="13" customFormat="1">
      <c r="A280" s="13"/>
      <c r="B280" s="233"/>
      <c r="C280" s="234"/>
      <c r="D280" s="235" t="s">
        <v>143</v>
      </c>
      <c r="E280" s="236" t="s">
        <v>1</v>
      </c>
      <c r="F280" s="237" t="s">
        <v>389</v>
      </c>
      <c r="G280" s="234"/>
      <c r="H280" s="238">
        <v>46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143</v>
      </c>
      <c r="AU280" s="244" t="s">
        <v>86</v>
      </c>
      <c r="AV280" s="13" t="s">
        <v>86</v>
      </c>
      <c r="AW280" s="13" t="s">
        <v>33</v>
      </c>
      <c r="AX280" s="13" t="s">
        <v>76</v>
      </c>
      <c r="AY280" s="244" t="s">
        <v>132</v>
      </c>
    </row>
    <row r="281" s="14" customFormat="1">
      <c r="A281" s="14"/>
      <c r="B281" s="245"/>
      <c r="C281" s="246"/>
      <c r="D281" s="235" t="s">
        <v>143</v>
      </c>
      <c r="E281" s="247" t="s">
        <v>1</v>
      </c>
      <c r="F281" s="248" t="s">
        <v>145</v>
      </c>
      <c r="G281" s="246"/>
      <c r="H281" s="249">
        <v>46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143</v>
      </c>
      <c r="AU281" s="255" t="s">
        <v>86</v>
      </c>
      <c r="AV281" s="14" t="s">
        <v>138</v>
      </c>
      <c r="AW281" s="14" t="s">
        <v>33</v>
      </c>
      <c r="AX281" s="14" t="s">
        <v>84</v>
      </c>
      <c r="AY281" s="255" t="s">
        <v>132</v>
      </c>
    </row>
    <row r="282" s="2" customFormat="1" ht="24.15" customHeight="1">
      <c r="A282" s="38"/>
      <c r="B282" s="39"/>
      <c r="C282" s="219" t="s">
        <v>390</v>
      </c>
      <c r="D282" s="219" t="s">
        <v>134</v>
      </c>
      <c r="E282" s="220" t="s">
        <v>391</v>
      </c>
      <c r="F282" s="221" t="s">
        <v>392</v>
      </c>
      <c r="G282" s="222" t="s">
        <v>149</v>
      </c>
      <c r="H282" s="223">
        <v>6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41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138</v>
      </c>
      <c r="AT282" s="231" t="s">
        <v>134</v>
      </c>
      <c r="AU282" s="231" t="s">
        <v>86</v>
      </c>
      <c r="AY282" s="17" t="s">
        <v>132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138</v>
      </c>
      <c r="BM282" s="231" t="s">
        <v>393</v>
      </c>
    </row>
    <row r="283" s="13" customFormat="1">
      <c r="A283" s="13"/>
      <c r="B283" s="233"/>
      <c r="C283" s="234"/>
      <c r="D283" s="235" t="s">
        <v>143</v>
      </c>
      <c r="E283" s="236" t="s">
        <v>1</v>
      </c>
      <c r="F283" s="237" t="s">
        <v>394</v>
      </c>
      <c r="G283" s="234"/>
      <c r="H283" s="238">
        <v>6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143</v>
      </c>
      <c r="AU283" s="244" t="s">
        <v>86</v>
      </c>
      <c r="AV283" s="13" t="s">
        <v>86</v>
      </c>
      <c r="AW283" s="13" t="s">
        <v>33</v>
      </c>
      <c r="AX283" s="13" t="s">
        <v>76</v>
      </c>
      <c r="AY283" s="244" t="s">
        <v>132</v>
      </c>
    </row>
    <row r="284" s="14" customFormat="1">
      <c r="A284" s="14"/>
      <c r="B284" s="245"/>
      <c r="C284" s="246"/>
      <c r="D284" s="235" t="s">
        <v>143</v>
      </c>
      <c r="E284" s="247" t="s">
        <v>1</v>
      </c>
      <c r="F284" s="248" t="s">
        <v>145</v>
      </c>
      <c r="G284" s="246"/>
      <c r="H284" s="249">
        <v>6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143</v>
      </c>
      <c r="AU284" s="255" t="s">
        <v>86</v>
      </c>
      <c r="AV284" s="14" t="s">
        <v>138</v>
      </c>
      <c r="AW284" s="14" t="s">
        <v>33</v>
      </c>
      <c r="AX284" s="14" t="s">
        <v>84</v>
      </c>
      <c r="AY284" s="255" t="s">
        <v>132</v>
      </c>
    </row>
    <row r="285" s="2" customFormat="1" ht="24.15" customHeight="1">
      <c r="A285" s="38"/>
      <c r="B285" s="39"/>
      <c r="C285" s="256" t="s">
        <v>395</v>
      </c>
      <c r="D285" s="256" t="s">
        <v>192</v>
      </c>
      <c r="E285" s="257" t="s">
        <v>396</v>
      </c>
      <c r="F285" s="258" t="s">
        <v>397</v>
      </c>
      <c r="G285" s="259" t="s">
        <v>205</v>
      </c>
      <c r="H285" s="260">
        <v>8</v>
      </c>
      <c r="I285" s="261"/>
      <c r="J285" s="262">
        <f>ROUND(I285*H285,2)</f>
        <v>0</v>
      </c>
      <c r="K285" s="263"/>
      <c r="L285" s="264"/>
      <c r="M285" s="265" t="s">
        <v>1</v>
      </c>
      <c r="N285" s="266" t="s">
        <v>41</v>
      </c>
      <c r="O285" s="91"/>
      <c r="P285" s="229">
        <f>O285*H285</f>
        <v>0</v>
      </c>
      <c r="Q285" s="229">
        <v>0.097000000000000003</v>
      </c>
      <c r="R285" s="229">
        <f>Q285*H285</f>
        <v>0.77600000000000002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175</v>
      </c>
      <c r="AT285" s="231" t="s">
        <v>192</v>
      </c>
      <c r="AU285" s="231" t="s">
        <v>86</v>
      </c>
      <c r="AY285" s="17" t="s">
        <v>132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138</v>
      </c>
      <c r="BM285" s="231" t="s">
        <v>398</v>
      </c>
    </row>
    <row r="286" s="13" customFormat="1">
      <c r="A286" s="13"/>
      <c r="B286" s="233"/>
      <c r="C286" s="234"/>
      <c r="D286" s="235" t="s">
        <v>143</v>
      </c>
      <c r="E286" s="236" t="s">
        <v>1</v>
      </c>
      <c r="F286" s="237" t="s">
        <v>399</v>
      </c>
      <c r="G286" s="234"/>
      <c r="H286" s="238">
        <v>8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143</v>
      </c>
      <c r="AU286" s="244" t="s">
        <v>86</v>
      </c>
      <c r="AV286" s="13" t="s">
        <v>86</v>
      </c>
      <c r="AW286" s="13" t="s">
        <v>33</v>
      </c>
      <c r="AX286" s="13" t="s">
        <v>76</v>
      </c>
      <c r="AY286" s="244" t="s">
        <v>132</v>
      </c>
    </row>
    <row r="287" s="14" customFormat="1">
      <c r="A287" s="14"/>
      <c r="B287" s="245"/>
      <c r="C287" s="246"/>
      <c r="D287" s="235" t="s">
        <v>143</v>
      </c>
      <c r="E287" s="247" t="s">
        <v>1</v>
      </c>
      <c r="F287" s="248" t="s">
        <v>145</v>
      </c>
      <c r="G287" s="246"/>
      <c r="H287" s="249">
        <v>8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143</v>
      </c>
      <c r="AU287" s="255" t="s">
        <v>86</v>
      </c>
      <c r="AV287" s="14" t="s">
        <v>138</v>
      </c>
      <c r="AW287" s="14" t="s">
        <v>33</v>
      </c>
      <c r="AX287" s="14" t="s">
        <v>84</v>
      </c>
      <c r="AY287" s="255" t="s">
        <v>132</v>
      </c>
    </row>
    <row r="288" s="2" customFormat="1" ht="24.15" customHeight="1">
      <c r="A288" s="38"/>
      <c r="B288" s="39"/>
      <c r="C288" s="256" t="s">
        <v>400</v>
      </c>
      <c r="D288" s="256" t="s">
        <v>192</v>
      </c>
      <c r="E288" s="257" t="s">
        <v>401</v>
      </c>
      <c r="F288" s="258" t="s">
        <v>402</v>
      </c>
      <c r="G288" s="259" t="s">
        <v>205</v>
      </c>
      <c r="H288" s="260">
        <v>224</v>
      </c>
      <c r="I288" s="261"/>
      <c r="J288" s="262">
        <f>ROUND(I288*H288,2)</f>
        <v>0</v>
      </c>
      <c r="K288" s="263"/>
      <c r="L288" s="264"/>
      <c r="M288" s="265" t="s">
        <v>1</v>
      </c>
      <c r="N288" s="266" t="s">
        <v>41</v>
      </c>
      <c r="O288" s="91"/>
      <c r="P288" s="229">
        <f>O288*H288</f>
        <v>0</v>
      </c>
      <c r="Q288" s="229">
        <v>0.00123</v>
      </c>
      <c r="R288" s="229">
        <f>Q288*H288</f>
        <v>0.27551999999999999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175</v>
      </c>
      <c r="AT288" s="231" t="s">
        <v>192</v>
      </c>
      <c r="AU288" s="231" t="s">
        <v>86</v>
      </c>
      <c r="AY288" s="17" t="s">
        <v>132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84</v>
      </c>
      <c r="BK288" s="232">
        <f>ROUND(I288*H288,2)</f>
        <v>0</v>
      </c>
      <c r="BL288" s="17" t="s">
        <v>138</v>
      </c>
      <c r="BM288" s="231" t="s">
        <v>403</v>
      </c>
    </row>
    <row r="289" s="13" customFormat="1">
      <c r="A289" s="13"/>
      <c r="B289" s="233"/>
      <c r="C289" s="234"/>
      <c r="D289" s="235" t="s">
        <v>143</v>
      </c>
      <c r="E289" s="236" t="s">
        <v>1</v>
      </c>
      <c r="F289" s="237" t="s">
        <v>404</v>
      </c>
      <c r="G289" s="234"/>
      <c r="H289" s="238">
        <v>224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143</v>
      </c>
      <c r="AU289" s="244" t="s">
        <v>86</v>
      </c>
      <c r="AV289" s="13" t="s">
        <v>86</v>
      </c>
      <c r="AW289" s="13" t="s">
        <v>33</v>
      </c>
      <c r="AX289" s="13" t="s">
        <v>76</v>
      </c>
      <c r="AY289" s="244" t="s">
        <v>132</v>
      </c>
    </row>
    <row r="290" s="14" customFormat="1">
      <c r="A290" s="14"/>
      <c r="B290" s="245"/>
      <c r="C290" s="246"/>
      <c r="D290" s="235" t="s">
        <v>143</v>
      </c>
      <c r="E290" s="247" t="s">
        <v>1</v>
      </c>
      <c r="F290" s="248" t="s">
        <v>145</v>
      </c>
      <c r="G290" s="246"/>
      <c r="H290" s="249">
        <v>224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143</v>
      </c>
      <c r="AU290" s="255" t="s">
        <v>86</v>
      </c>
      <c r="AV290" s="14" t="s">
        <v>138</v>
      </c>
      <c r="AW290" s="14" t="s">
        <v>33</v>
      </c>
      <c r="AX290" s="14" t="s">
        <v>84</v>
      </c>
      <c r="AY290" s="255" t="s">
        <v>132</v>
      </c>
    </row>
    <row r="291" s="2" customFormat="1" ht="16.5" customHeight="1">
      <c r="A291" s="38"/>
      <c r="B291" s="39"/>
      <c r="C291" s="256" t="s">
        <v>405</v>
      </c>
      <c r="D291" s="256" t="s">
        <v>192</v>
      </c>
      <c r="E291" s="257" t="s">
        <v>406</v>
      </c>
      <c r="F291" s="258" t="s">
        <v>407</v>
      </c>
      <c r="G291" s="259" t="s">
        <v>205</v>
      </c>
      <c r="H291" s="260">
        <v>184</v>
      </c>
      <c r="I291" s="261"/>
      <c r="J291" s="262">
        <f>ROUND(I291*H291,2)</f>
        <v>0</v>
      </c>
      <c r="K291" s="263"/>
      <c r="L291" s="264"/>
      <c r="M291" s="265" t="s">
        <v>1</v>
      </c>
      <c r="N291" s="266" t="s">
        <v>41</v>
      </c>
      <c r="O291" s="91"/>
      <c r="P291" s="229">
        <f>O291*H291</f>
        <v>0</v>
      </c>
      <c r="Q291" s="229">
        <v>0.00056999999999999998</v>
      </c>
      <c r="R291" s="229">
        <f>Q291*H291</f>
        <v>0.10488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175</v>
      </c>
      <c r="AT291" s="231" t="s">
        <v>192</v>
      </c>
      <c r="AU291" s="231" t="s">
        <v>86</v>
      </c>
      <c r="AY291" s="17" t="s">
        <v>132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138</v>
      </c>
      <c r="BM291" s="231" t="s">
        <v>408</v>
      </c>
    </row>
    <row r="292" s="13" customFormat="1">
      <c r="A292" s="13"/>
      <c r="B292" s="233"/>
      <c r="C292" s="234"/>
      <c r="D292" s="235" t="s">
        <v>143</v>
      </c>
      <c r="E292" s="236" t="s">
        <v>1</v>
      </c>
      <c r="F292" s="237" t="s">
        <v>409</v>
      </c>
      <c r="G292" s="234"/>
      <c r="H292" s="238">
        <v>184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143</v>
      </c>
      <c r="AU292" s="244" t="s">
        <v>86</v>
      </c>
      <c r="AV292" s="13" t="s">
        <v>86</v>
      </c>
      <c r="AW292" s="13" t="s">
        <v>33</v>
      </c>
      <c r="AX292" s="13" t="s">
        <v>76</v>
      </c>
      <c r="AY292" s="244" t="s">
        <v>132</v>
      </c>
    </row>
    <row r="293" s="14" customFormat="1">
      <c r="A293" s="14"/>
      <c r="B293" s="245"/>
      <c r="C293" s="246"/>
      <c r="D293" s="235" t="s">
        <v>143</v>
      </c>
      <c r="E293" s="247" t="s">
        <v>1</v>
      </c>
      <c r="F293" s="248" t="s">
        <v>145</v>
      </c>
      <c r="G293" s="246"/>
      <c r="H293" s="249">
        <v>184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143</v>
      </c>
      <c r="AU293" s="255" t="s">
        <v>86</v>
      </c>
      <c r="AV293" s="14" t="s">
        <v>138</v>
      </c>
      <c r="AW293" s="14" t="s">
        <v>33</v>
      </c>
      <c r="AX293" s="14" t="s">
        <v>84</v>
      </c>
      <c r="AY293" s="255" t="s">
        <v>132</v>
      </c>
    </row>
    <row r="294" s="2" customFormat="1" ht="16.5" customHeight="1">
      <c r="A294" s="38"/>
      <c r="B294" s="39"/>
      <c r="C294" s="256" t="s">
        <v>410</v>
      </c>
      <c r="D294" s="256" t="s">
        <v>192</v>
      </c>
      <c r="E294" s="257" t="s">
        <v>411</v>
      </c>
      <c r="F294" s="258" t="s">
        <v>412</v>
      </c>
      <c r="G294" s="259" t="s">
        <v>205</v>
      </c>
      <c r="H294" s="260">
        <v>64</v>
      </c>
      <c r="I294" s="261"/>
      <c r="J294" s="262">
        <f>ROUND(I294*H294,2)</f>
        <v>0</v>
      </c>
      <c r="K294" s="263"/>
      <c r="L294" s="264"/>
      <c r="M294" s="265" t="s">
        <v>1</v>
      </c>
      <c r="N294" s="266" t="s">
        <v>41</v>
      </c>
      <c r="O294" s="91"/>
      <c r="P294" s="229">
        <f>O294*H294</f>
        <v>0</v>
      </c>
      <c r="Q294" s="229">
        <v>0.00051999999999999995</v>
      </c>
      <c r="R294" s="229">
        <f>Q294*H294</f>
        <v>0.033279999999999997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175</v>
      </c>
      <c r="AT294" s="231" t="s">
        <v>192</v>
      </c>
      <c r="AU294" s="231" t="s">
        <v>86</v>
      </c>
      <c r="AY294" s="17" t="s">
        <v>132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138</v>
      </c>
      <c r="BM294" s="231" t="s">
        <v>413</v>
      </c>
    </row>
    <row r="295" s="13" customFormat="1">
      <c r="A295" s="13"/>
      <c r="B295" s="233"/>
      <c r="C295" s="234"/>
      <c r="D295" s="235" t="s">
        <v>143</v>
      </c>
      <c r="E295" s="236" t="s">
        <v>1</v>
      </c>
      <c r="F295" s="237" t="s">
        <v>414</v>
      </c>
      <c r="G295" s="234"/>
      <c r="H295" s="238">
        <v>64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143</v>
      </c>
      <c r="AU295" s="244" t="s">
        <v>86</v>
      </c>
      <c r="AV295" s="13" t="s">
        <v>86</v>
      </c>
      <c r="AW295" s="13" t="s">
        <v>33</v>
      </c>
      <c r="AX295" s="13" t="s">
        <v>76</v>
      </c>
      <c r="AY295" s="244" t="s">
        <v>132</v>
      </c>
    </row>
    <row r="296" s="14" customFormat="1">
      <c r="A296" s="14"/>
      <c r="B296" s="245"/>
      <c r="C296" s="246"/>
      <c r="D296" s="235" t="s">
        <v>143</v>
      </c>
      <c r="E296" s="247" t="s">
        <v>1</v>
      </c>
      <c r="F296" s="248" t="s">
        <v>145</v>
      </c>
      <c r="G296" s="246"/>
      <c r="H296" s="249">
        <v>64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143</v>
      </c>
      <c r="AU296" s="255" t="s">
        <v>86</v>
      </c>
      <c r="AV296" s="14" t="s">
        <v>138</v>
      </c>
      <c r="AW296" s="14" t="s">
        <v>33</v>
      </c>
      <c r="AX296" s="14" t="s">
        <v>84</v>
      </c>
      <c r="AY296" s="255" t="s">
        <v>132</v>
      </c>
    </row>
    <row r="297" s="2" customFormat="1" ht="16.5" customHeight="1">
      <c r="A297" s="38"/>
      <c r="B297" s="39"/>
      <c r="C297" s="256" t="s">
        <v>415</v>
      </c>
      <c r="D297" s="256" t="s">
        <v>192</v>
      </c>
      <c r="E297" s="257" t="s">
        <v>416</v>
      </c>
      <c r="F297" s="258" t="s">
        <v>417</v>
      </c>
      <c r="G297" s="259" t="s">
        <v>418</v>
      </c>
      <c r="H297" s="260">
        <v>2</v>
      </c>
      <c r="I297" s="261"/>
      <c r="J297" s="262">
        <f>ROUND(I297*H297,2)</f>
        <v>0</v>
      </c>
      <c r="K297" s="263"/>
      <c r="L297" s="264"/>
      <c r="M297" s="265" t="s">
        <v>1</v>
      </c>
      <c r="N297" s="266" t="s">
        <v>41</v>
      </c>
      <c r="O297" s="91"/>
      <c r="P297" s="229">
        <f>O297*H297</f>
        <v>0</v>
      </c>
      <c r="Q297" s="229">
        <v>0.0089999999999999993</v>
      </c>
      <c r="R297" s="229">
        <f>Q297*H297</f>
        <v>0.017999999999999999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175</v>
      </c>
      <c r="AT297" s="231" t="s">
        <v>192</v>
      </c>
      <c r="AU297" s="231" t="s">
        <v>86</v>
      </c>
      <c r="AY297" s="17" t="s">
        <v>132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84</v>
      </c>
      <c r="BK297" s="232">
        <f>ROUND(I297*H297,2)</f>
        <v>0</v>
      </c>
      <c r="BL297" s="17" t="s">
        <v>138</v>
      </c>
      <c r="BM297" s="231" t="s">
        <v>419</v>
      </c>
    </row>
    <row r="298" s="13" customFormat="1">
      <c r="A298" s="13"/>
      <c r="B298" s="233"/>
      <c r="C298" s="234"/>
      <c r="D298" s="235" t="s">
        <v>143</v>
      </c>
      <c r="E298" s="236" t="s">
        <v>1</v>
      </c>
      <c r="F298" s="237" t="s">
        <v>420</v>
      </c>
      <c r="G298" s="234"/>
      <c r="H298" s="238">
        <v>2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143</v>
      </c>
      <c r="AU298" s="244" t="s">
        <v>86</v>
      </c>
      <c r="AV298" s="13" t="s">
        <v>86</v>
      </c>
      <c r="AW298" s="13" t="s">
        <v>33</v>
      </c>
      <c r="AX298" s="13" t="s">
        <v>76</v>
      </c>
      <c r="AY298" s="244" t="s">
        <v>132</v>
      </c>
    </row>
    <row r="299" s="14" customFormat="1">
      <c r="A299" s="14"/>
      <c r="B299" s="245"/>
      <c r="C299" s="246"/>
      <c r="D299" s="235" t="s">
        <v>143</v>
      </c>
      <c r="E299" s="247" t="s">
        <v>1</v>
      </c>
      <c r="F299" s="248" t="s">
        <v>145</v>
      </c>
      <c r="G299" s="246"/>
      <c r="H299" s="249">
        <v>2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143</v>
      </c>
      <c r="AU299" s="255" t="s">
        <v>86</v>
      </c>
      <c r="AV299" s="14" t="s">
        <v>138</v>
      </c>
      <c r="AW299" s="14" t="s">
        <v>33</v>
      </c>
      <c r="AX299" s="14" t="s">
        <v>84</v>
      </c>
      <c r="AY299" s="255" t="s">
        <v>132</v>
      </c>
    </row>
    <row r="300" s="2" customFormat="1" ht="24.15" customHeight="1">
      <c r="A300" s="38"/>
      <c r="B300" s="39"/>
      <c r="C300" s="219" t="s">
        <v>421</v>
      </c>
      <c r="D300" s="219" t="s">
        <v>134</v>
      </c>
      <c r="E300" s="220" t="s">
        <v>422</v>
      </c>
      <c r="F300" s="221" t="s">
        <v>423</v>
      </c>
      <c r="G300" s="222" t="s">
        <v>149</v>
      </c>
      <c r="H300" s="223">
        <v>24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41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138</v>
      </c>
      <c r="AT300" s="231" t="s">
        <v>134</v>
      </c>
      <c r="AU300" s="231" t="s">
        <v>86</v>
      </c>
      <c r="AY300" s="17" t="s">
        <v>132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84</v>
      </c>
      <c r="BK300" s="232">
        <f>ROUND(I300*H300,2)</f>
        <v>0</v>
      </c>
      <c r="BL300" s="17" t="s">
        <v>138</v>
      </c>
      <c r="BM300" s="231" t="s">
        <v>424</v>
      </c>
    </row>
    <row r="301" s="13" customFormat="1">
      <c r="A301" s="13"/>
      <c r="B301" s="233"/>
      <c r="C301" s="234"/>
      <c r="D301" s="235" t="s">
        <v>143</v>
      </c>
      <c r="E301" s="236" t="s">
        <v>1</v>
      </c>
      <c r="F301" s="237" t="s">
        <v>425</v>
      </c>
      <c r="G301" s="234"/>
      <c r="H301" s="238">
        <v>24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143</v>
      </c>
      <c r="AU301" s="244" t="s">
        <v>86</v>
      </c>
      <c r="AV301" s="13" t="s">
        <v>86</v>
      </c>
      <c r="AW301" s="13" t="s">
        <v>33</v>
      </c>
      <c r="AX301" s="13" t="s">
        <v>76</v>
      </c>
      <c r="AY301" s="244" t="s">
        <v>132</v>
      </c>
    </row>
    <row r="302" s="14" customFormat="1">
      <c r="A302" s="14"/>
      <c r="B302" s="245"/>
      <c r="C302" s="246"/>
      <c r="D302" s="235" t="s">
        <v>143</v>
      </c>
      <c r="E302" s="247" t="s">
        <v>1</v>
      </c>
      <c r="F302" s="248" t="s">
        <v>145</v>
      </c>
      <c r="G302" s="246"/>
      <c r="H302" s="249">
        <v>24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143</v>
      </c>
      <c r="AU302" s="255" t="s">
        <v>86</v>
      </c>
      <c r="AV302" s="14" t="s">
        <v>138</v>
      </c>
      <c r="AW302" s="14" t="s">
        <v>33</v>
      </c>
      <c r="AX302" s="14" t="s">
        <v>84</v>
      </c>
      <c r="AY302" s="255" t="s">
        <v>132</v>
      </c>
    </row>
    <row r="303" s="2" customFormat="1" ht="21.75" customHeight="1">
      <c r="A303" s="38"/>
      <c r="B303" s="39"/>
      <c r="C303" s="256" t="s">
        <v>426</v>
      </c>
      <c r="D303" s="256" t="s">
        <v>192</v>
      </c>
      <c r="E303" s="257" t="s">
        <v>427</v>
      </c>
      <c r="F303" s="258" t="s">
        <v>428</v>
      </c>
      <c r="G303" s="259" t="s">
        <v>205</v>
      </c>
      <c r="H303" s="260">
        <v>86</v>
      </c>
      <c r="I303" s="261"/>
      <c r="J303" s="262">
        <f>ROUND(I303*H303,2)</f>
        <v>0</v>
      </c>
      <c r="K303" s="263"/>
      <c r="L303" s="264"/>
      <c r="M303" s="265" t="s">
        <v>1</v>
      </c>
      <c r="N303" s="266" t="s">
        <v>41</v>
      </c>
      <c r="O303" s="91"/>
      <c r="P303" s="229">
        <f>O303*H303</f>
        <v>0</v>
      </c>
      <c r="Q303" s="229">
        <v>0.00018000000000000001</v>
      </c>
      <c r="R303" s="229">
        <f>Q303*H303</f>
        <v>0.015480000000000001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175</v>
      </c>
      <c r="AT303" s="231" t="s">
        <v>192</v>
      </c>
      <c r="AU303" s="231" t="s">
        <v>86</v>
      </c>
      <c r="AY303" s="17" t="s">
        <v>132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84</v>
      </c>
      <c r="BK303" s="232">
        <f>ROUND(I303*H303,2)</f>
        <v>0</v>
      </c>
      <c r="BL303" s="17" t="s">
        <v>138</v>
      </c>
      <c r="BM303" s="231" t="s">
        <v>429</v>
      </c>
    </row>
    <row r="304" s="13" customFormat="1">
      <c r="A304" s="13"/>
      <c r="B304" s="233"/>
      <c r="C304" s="234"/>
      <c r="D304" s="235" t="s">
        <v>143</v>
      </c>
      <c r="E304" s="236" t="s">
        <v>1</v>
      </c>
      <c r="F304" s="237" t="s">
        <v>430</v>
      </c>
      <c r="G304" s="234"/>
      <c r="H304" s="238">
        <v>86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143</v>
      </c>
      <c r="AU304" s="244" t="s">
        <v>86</v>
      </c>
      <c r="AV304" s="13" t="s">
        <v>86</v>
      </c>
      <c r="AW304" s="13" t="s">
        <v>33</v>
      </c>
      <c r="AX304" s="13" t="s">
        <v>76</v>
      </c>
      <c r="AY304" s="244" t="s">
        <v>132</v>
      </c>
    </row>
    <row r="305" s="14" customFormat="1">
      <c r="A305" s="14"/>
      <c r="B305" s="245"/>
      <c r="C305" s="246"/>
      <c r="D305" s="235" t="s">
        <v>143</v>
      </c>
      <c r="E305" s="247" t="s">
        <v>1</v>
      </c>
      <c r="F305" s="248" t="s">
        <v>145</v>
      </c>
      <c r="G305" s="246"/>
      <c r="H305" s="249">
        <v>86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143</v>
      </c>
      <c r="AU305" s="255" t="s">
        <v>86</v>
      </c>
      <c r="AV305" s="14" t="s">
        <v>138</v>
      </c>
      <c r="AW305" s="14" t="s">
        <v>33</v>
      </c>
      <c r="AX305" s="14" t="s">
        <v>84</v>
      </c>
      <c r="AY305" s="255" t="s">
        <v>132</v>
      </c>
    </row>
    <row r="306" s="2" customFormat="1" ht="24.15" customHeight="1">
      <c r="A306" s="38"/>
      <c r="B306" s="39"/>
      <c r="C306" s="256" t="s">
        <v>431</v>
      </c>
      <c r="D306" s="256" t="s">
        <v>192</v>
      </c>
      <c r="E306" s="257" t="s">
        <v>432</v>
      </c>
      <c r="F306" s="258" t="s">
        <v>433</v>
      </c>
      <c r="G306" s="259" t="s">
        <v>205</v>
      </c>
      <c r="H306" s="260">
        <v>46</v>
      </c>
      <c r="I306" s="261"/>
      <c r="J306" s="262">
        <f>ROUND(I306*H306,2)</f>
        <v>0</v>
      </c>
      <c r="K306" s="263"/>
      <c r="L306" s="264"/>
      <c r="M306" s="265" t="s">
        <v>1</v>
      </c>
      <c r="N306" s="266" t="s">
        <v>41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175</v>
      </c>
      <c r="AT306" s="231" t="s">
        <v>192</v>
      </c>
      <c r="AU306" s="231" t="s">
        <v>86</v>
      </c>
      <c r="AY306" s="17" t="s">
        <v>132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138</v>
      </c>
      <c r="BM306" s="231" t="s">
        <v>434</v>
      </c>
    </row>
    <row r="307" s="13" customFormat="1">
      <c r="A307" s="13"/>
      <c r="B307" s="233"/>
      <c r="C307" s="234"/>
      <c r="D307" s="235" t="s">
        <v>143</v>
      </c>
      <c r="E307" s="236" t="s">
        <v>1</v>
      </c>
      <c r="F307" s="237" t="s">
        <v>435</v>
      </c>
      <c r="G307" s="234"/>
      <c r="H307" s="238">
        <v>46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143</v>
      </c>
      <c r="AU307" s="244" t="s">
        <v>86</v>
      </c>
      <c r="AV307" s="13" t="s">
        <v>86</v>
      </c>
      <c r="AW307" s="13" t="s">
        <v>33</v>
      </c>
      <c r="AX307" s="13" t="s">
        <v>76</v>
      </c>
      <c r="AY307" s="244" t="s">
        <v>132</v>
      </c>
    </row>
    <row r="308" s="14" customFormat="1">
      <c r="A308" s="14"/>
      <c r="B308" s="245"/>
      <c r="C308" s="246"/>
      <c r="D308" s="235" t="s">
        <v>143</v>
      </c>
      <c r="E308" s="247" t="s">
        <v>1</v>
      </c>
      <c r="F308" s="248" t="s">
        <v>145</v>
      </c>
      <c r="G308" s="246"/>
      <c r="H308" s="249">
        <v>46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143</v>
      </c>
      <c r="AU308" s="255" t="s">
        <v>86</v>
      </c>
      <c r="AV308" s="14" t="s">
        <v>138</v>
      </c>
      <c r="AW308" s="14" t="s">
        <v>33</v>
      </c>
      <c r="AX308" s="14" t="s">
        <v>84</v>
      </c>
      <c r="AY308" s="255" t="s">
        <v>132</v>
      </c>
    </row>
    <row r="309" s="2" customFormat="1" ht="24.15" customHeight="1">
      <c r="A309" s="38"/>
      <c r="B309" s="39"/>
      <c r="C309" s="219" t="s">
        <v>436</v>
      </c>
      <c r="D309" s="219" t="s">
        <v>134</v>
      </c>
      <c r="E309" s="220" t="s">
        <v>437</v>
      </c>
      <c r="F309" s="221" t="s">
        <v>438</v>
      </c>
      <c r="G309" s="222" t="s">
        <v>149</v>
      </c>
      <c r="H309" s="223">
        <v>26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41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138</v>
      </c>
      <c r="AT309" s="231" t="s">
        <v>134</v>
      </c>
      <c r="AU309" s="231" t="s">
        <v>86</v>
      </c>
      <c r="AY309" s="17" t="s">
        <v>132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84</v>
      </c>
      <c r="BK309" s="232">
        <f>ROUND(I309*H309,2)</f>
        <v>0</v>
      </c>
      <c r="BL309" s="17" t="s">
        <v>138</v>
      </c>
      <c r="BM309" s="231" t="s">
        <v>439</v>
      </c>
    </row>
    <row r="310" s="13" customFormat="1">
      <c r="A310" s="13"/>
      <c r="B310" s="233"/>
      <c r="C310" s="234"/>
      <c r="D310" s="235" t="s">
        <v>143</v>
      </c>
      <c r="E310" s="236" t="s">
        <v>1</v>
      </c>
      <c r="F310" s="237" t="s">
        <v>440</v>
      </c>
      <c r="G310" s="234"/>
      <c r="H310" s="238">
        <v>26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143</v>
      </c>
      <c r="AU310" s="244" t="s">
        <v>86</v>
      </c>
      <c r="AV310" s="13" t="s">
        <v>86</v>
      </c>
      <c r="AW310" s="13" t="s">
        <v>33</v>
      </c>
      <c r="AX310" s="13" t="s">
        <v>76</v>
      </c>
      <c r="AY310" s="244" t="s">
        <v>132</v>
      </c>
    </row>
    <row r="311" s="14" customFormat="1">
      <c r="A311" s="14"/>
      <c r="B311" s="245"/>
      <c r="C311" s="246"/>
      <c r="D311" s="235" t="s">
        <v>143</v>
      </c>
      <c r="E311" s="247" t="s">
        <v>1</v>
      </c>
      <c r="F311" s="248" t="s">
        <v>145</v>
      </c>
      <c r="G311" s="246"/>
      <c r="H311" s="249">
        <v>26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143</v>
      </c>
      <c r="AU311" s="255" t="s">
        <v>86</v>
      </c>
      <c r="AV311" s="14" t="s">
        <v>138</v>
      </c>
      <c r="AW311" s="14" t="s">
        <v>33</v>
      </c>
      <c r="AX311" s="14" t="s">
        <v>84</v>
      </c>
      <c r="AY311" s="255" t="s">
        <v>132</v>
      </c>
    </row>
    <row r="312" s="2" customFormat="1" ht="24.15" customHeight="1">
      <c r="A312" s="38"/>
      <c r="B312" s="39"/>
      <c r="C312" s="219" t="s">
        <v>441</v>
      </c>
      <c r="D312" s="219" t="s">
        <v>134</v>
      </c>
      <c r="E312" s="220" t="s">
        <v>442</v>
      </c>
      <c r="F312" s="221" t="s">
        <v>443</v>
      </c>
      <c r="G312" s="222" t="s">
        <v>149</v>
      </c>
      <c r="H312" s="223">
        <v>20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41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0.33245999999999998</v>
      </c>
      <c r="T312" s="230">
        <f>S312*H312</f>
        <v>6.6491999999999996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138</v>
      </c>
      <c r="AT312" s="231" t="s">
        <v>134</v>
      </c>
      <c r="AU312" s="231" t="s">
        <v>86</v>
      </c>
      <c r="AY312" s="17" t="s">
        <v>132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138</v>
      </c>
      <c r="BM312" s="231" t="s">
        <v>444</v>
      </c>
    </row>
    <row r="313" s="2" customFormat="1">
      <c r="A313" s="38"/>
      <c r="B313" s="39"/>
      <c r="C313" s="40"/>
      <c r="D313" s="235" t="s">
        <v>268</v>
      </c>
      <c r="E313" s="40"/>
      <c r="F313" s="277" t="s">
        <v>445</v>
      </c>
      <c r="G313" s="40"/>
      <c r="H313" s="40"/>
      <c r="I313" s="278"/>
      <c r="J313" s="40"/>
      <c r="K313" s="40"/>
      <c r="L313" s="44"/>
      <c r="M313" s="279"/>
      <c r="N313" s="280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268</v>
      </c>
      <c r="AU313" s="17" t="s">
        <v>86</v>
      </c>
    </row>
    <row r="314" s="13" customFormat="1">
      <c r="A314" s="13"/>
      <c r="B314" s="233"/>
      <c r="C314" s="234"/>
      <c r="D314" s="235" t="s">
        <v>143</v>
      </c>
      <c r="E314" s="236" t="s">
        <v>1</v>
      </c>
      <c r="F314" s="237" t="s">
        <v>446</v>
      </c>
      <c r="G314" s="234"/>
      <c r="H314" s="238">
        <v>15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143</v>
      </c>
      <c r="AU314" s="244" t="s">
        <v>86</v>
      </c>
      <c r="AV314" s="13" t="s">
        <v>86</v>
      </c>
      <c r="AW314" s="13" t="s">
        <v>33</v>
      </c>
      <c r="AX314" s="13" t="s">
        <v>76</v>
      </c>
      <c r="AY314" s="244" t="s">
        <v>132</v>
      </c>
    </row>
    <row r="315" s="13" customFormat="1">
      <c r="A315" s="13"/>
      <c r="B315" s="233"/>
      <c r="C315" s="234"/>
      <c r="D315" s="235" t="s">
        <v>143</v>
      </c>
      <c r="E315" s="236" t="s">
        <v>1</v>
      </c>
      <c r="F315" s="237" t="s">
        <v>447</v>
      </c>
      <c r="G315" s="234"/>
      <c r="H315" s="238">
        <v>5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143</v>
      </c>
      <c r="AU315" s="244" t="s">
        <v>86</v>
      </c>
      <c r="AV315" s="13" t="s">
        <v>86</v>
      </c>
      <c r="AW315" s="13" t="s">
        <v>33</v>
      </c>
      <c r="AX315" s="13" t="s">
        <v>76</v>
      </c>
      <c r="AY315" s="244" t="s">
        <v>132</v>
      </c>
    </row>
    <row r="316" s="14" customFormat="1">
      <c r="A316" s="14"/>
      <c r="B316" s="245"/>
      <c r="C316" s="246"/>
      <c r="D316" s="235" t="s">
        <v>143</v>
      </c>
      <c r="E316" s="247" t="s">
        <v>1</v>
      </c>
      <c r="F316" s="248" t="s">
        <v>145</v>
      </c>
      <c r="G316" s="246"/>
      <c r="H316" s="249">
        <v>20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143</v>
      </c>
      <c r="AU316" s="255" t="s">
        <v>86</v>
      </c>
      <c r="AV316" s="14" t="s">
        <v>138</v>
      </c>
      <c r="AW316" s="14" t="s">
        <v>33</v>
      </c>
      <c r="AX316" s="14" t="s">
        <v>84</v>
      </c>
      <c r="AY316" s="255" t="s">
        <v>132</v>
      </c>
    </row>
    <row r="317" s="2" customFormat="1" ht="24.15" customHeight="1">
      <c r="A317" s="38"/>
      <c r="B317" s="39"/>
      <c r="C317" s="219" t="s">
        <v>448</v>
      </c>
      <c r="D317" s="219" t="s">
        <v>134</v>
      </c>
      <c r="E317" s="220" t="s">
        <v>449</v>
      </c>
      <c r="F317" s="221" t="s">
        <v>450</v>
      </c>
      <c r="G317" s="222" t="s">
        <v>149</v>
      </c>
      <c r="H317" s="223">
        <v>10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41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0.35338999999999998</v>
      </c>
      <c r="T317" s="230">
        <f>S317*H317</f>
        <v>3.5339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138</v>
      </c>
      <c r="AT317" s="231" t="s">
        <v>134</v>
      </c>
      <c r="AU317" s="231" t="s">
        <v>86</v>
      </c>
      <c r="AY317" s="17" t="s">
        <v>132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84</v>
      </c>
      <c r="BK317" s="232">
        <f>ROUND(I317*H317,2)</f>
        <v>0</v>
      </c>
      <c r="BL317" s="17" t="s">
        <v>138</v>
      </c>
      <c r="BM317" s="231" t="s">
        <v>451</v>
      </c>
    </row>
    <row r="318" s="2" customFormat="1">
      <c r="A318" s="38"/>
      <c r="B318" s="39"/>
      <c r="C318" s="40"/>
      <c r="D318" s="235" t="s">
        <v>268</v>
      </c>
      <c r="E318" s="40"/>
      <c r="F318" s="277" t="s">
        <v>452</v>
      </c>
      <c r="G318" s="40"/>
      <c r="H318" s="40"/>
      <c r="I318" s="278"/>
      <c r="J318" s="40"/>
      <c r="K318" s="40"/>
      <c r="L318" s="44"/>
      <c r="M318" s="279"/>
      <c r="N318" s="280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268</v>
      </c>
      <c r="AU318" s="17" t="s">
        <v>86</v>
      </c>
    </row>
    <row r="319" s="13" customFormat="1">
      <c r="A319" s="13"/>
      <c r="B319" s="233"/>
      <c r="C319" s="234"/>
      <c r="D319" s="235" t="s">
        <v>143</v>
      </c>
      <c r="E319" s="236" t="s">
        <v>1</v>
      </c>
      <c r="F319" s="237" t="s">
        <v>453</v>
      </c>
      <c r="G319" s="234"/>
      <c r="H319" s="238">
        <v>10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143</v>
      </c>
      <c r="AU319" s="244" t="s">
        <v>86</v>
      </c>
      <c r="AV319" s="13" t="s">
        <v>86</v>
      </c>
      <c r="AW319" s="13" t="s">
        <v>33</v>
      </c>
      <c r="AX319" s="13" t="s">
        <v>76</v>
      </c>
      <c r="AY319" s="244" t="s">
        <v>132</v>
      </c>
    </row>
    <row r="320" s="14" customFormat="1">
      <c r="A320" s="14"/>
      <c r="B320" s="245"/>
      <c r="C320" s="246"/>
      <c r="D320" s="235" t="s">
        <v>143</v>
      </c>
      <c r="E320" s="247" t="s">
        <v>1</v>
      </c>
      <c r="F320" s="248" t="s">
        <v>145</v>
      </c>
      <c r="G320" s="246"/>
      <c r="H320" s="249">
        <v>10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143</v>
      </c>
      <c r="AU320" s="255" t="s">
        <v>86</v>
      </c>
      <c r="AV320" s="14" t="s">
        <v>138</v>
      </c>
      <c r="AW320" s="14" t="s">
        <v>33</v>
      </c>
      <c r="AX320" s="14" t="s">
        <v>84</v>
      </c>
      <c r="AY320" s="255" t="s">
        <v>132</v>
      </c>
    </row>
    <row r="321" s="2" customFormat="1" ht="16.5" customHeight="1">
      <c r="A321" s="38"/>
      <c r="B321" s="39"/>
      <c r="C321" s="256" t="s">
        <v>454</v>
      </c>
      <c r="D321" s="256" t="s">
        <v>192</v>
      </c>
      <c r="E321" s="257" t="s">
        <v>455</v>
      </c>
      <c r="F321" s="258" t="s">
        <v>456</v>
      </c>
      <c r="G321" s="259" t="s">
        <v>205</v>
      </c>
      <c r="H321" s="260">
        <v>62</v>
      </c>
      <c r="I321" s="261"/>
      <c r="J321" s="262">
        <f>ROUND(I321*H321,2)</f>
        <v>0</v>
      </c>
      <c r="K321" s="263"/>
      <c r="L321" s="264"/>
      <c r="M321" s="265" t="s">
        <v>1</v>
      </c>
      <c r="N321" s="266" t="s">
        <v>41</v>
      </c>
      <c r="O321" s="91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175</v>
      </c>
      <c r="AT321" s="231" t="s">
        <v>192</v>
      </c>
      <c r="AU321" s="231" t="s">
        <v>86</v>
      </c>
      <c r="AY321" s="17" t="s">
        <v>132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84</v>
      </c>
      <c r="BK321" s="232">
        <f>ROUND(I321*H321,2)</f>
        <v>0</v>
      </c>
      <c r="BL321" s="17" t="s">
        <v>138</v>
      </c>
      <c r="BM321" s="231" t="s">
        <v>457</v>
      </c>
    </row>
    <row r="322" s="13" customFormat="1">
      <c r="A322" s="13"/>
      <c r="B322" s="233"/>
      <c r="C322" s="234"/>
      <c r="D322" s="235" t="s">
        <v>143</v>
      </c>
      <c r="E322" s="236" t="s">
        <v>1</v>
      </c>
      <c r="F322" s="237" t="s">
        <v>458</v>
      </c>
      <c r="G322" s="234"/>
      <c r="H322" s="238">
        <v>62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143</v>
      </c>
      <c r="AU322" s="244" t="s">
        <v>86</v>
      </c>
      <c r="AV322" s="13" t="s">
        <v>86</v>
      </c>
      <c r="AW322" s="13" t="s">
        <v>33</v>
      </c>
      <c r="AX322" s="13" t="s">
        <v>76</v>
      </c>
      <c r="AY322" s="244" t="s">
        <v>132</v>
      </c>
    </row>
    <row r="323" s="14" customFormat="1">
      <c r="A323" s="14"/>
      <c r="B323" s="245"/>
      <c r="C323" s="246"/>
      <c r="D323" s="235" t="s">
        <v>143</v>
      </c>
      <c r="E323" s="247" t="s">
        <v>1</v>
      </c>
      <c r="F323" s="248" t="s">
        <v>145</v>
      </c>
      <c r="G323" s="246"/>
      <c r="H323" s="249">
        <v>62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143</v>
      </c>
      <c r="AU323" s="255" t="s">
        <v>86</v>
      </c>
      <c r="AV323" s="14" t="s">
        <v>138</v>
      </c>
      <c r="AW323" s="14" t="s">
        <v>33</v>
      </c>
      <c r="AX323" s="14" t="s">
        <v>84</v>
      </c>
      <c r="AY323" s="255" t="s">
        <v>132</v>
      </c>
    </row>
    <row r="324" s="2" customFormat="1" ht="24.15" customHeight="1">
      <c r="A324" s="38"/>
      <c r="B324" s="39"/>
      <c r="C324" s="219" t="s">
        <v>459</v>
      </c>
      <c r="D324" s="219" t="s">
        <v>134</v>
      </c>
      <c r="E324" s="220" t="s">
        <v>460</v>
      </c>
      <c r="F324" s="221" t="s">
        <v>461</v>
      </c>
      <c r="G324" s="222" t="s">
        <v>149</v>
      </c>
      <c r="H324" s="223">
        <v>26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41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0.14538999999999999</v>
      </c>
      <c r="T324" s="230">
        <f>S324*H324</f>
        <v>3.7801399999999998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138</v>
      </c>
      <c r="AT324" s="231" t="s">
        <v>134</v>
      </c>
      <c r="AU324" s="231" t="s">
        <v>86</v>
      </c>
      <c r="AY324" s="17" t="s">
        <v>132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84</v>
      </c>
      <c r="BK324" s="232">
        <f>ROUND(I324*H324,2)</f>
        <v>0</v>
      </c>
      <c r="BL324" s="17" t="s">
        <v>138</v>
      </c>
      <c r="BM324" s="231" t="s">
        <v>462</v>
      </c>
    </row>
    <row r="325" s="13" customFormat="1">
      <c r="A325" s="13"/>
      <c r="B325" s="233"/>
      <c r="C325" s="234"/>
      <c r="D325" s="235" t="s">
        <v>143</v>
      </c>
      <c r="E325" s="236" t="s">
        <v>1</v>
      </c>
      <c r="F325" s="237" t="s">
        <v>440</v>
      </c>
      <c r="G325" s="234"/>
      <c r="H325" s="238">
        <v>26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143</v>
      </c>
      <c r="AU325" s="244" t="s">
        <v>86</v>
      </c>
      <c r="AV325" s="13" t="s">
        <v>86</v>
      </c>
      <c r="AW325" s="13" t="s">
        <v>33</v>
      </c>
      <c r="AX325" s="13" t="s">
        <v>76</v>
      </c>
      <c r="AY325" s="244" t="s">
        <v>132</v>
      </c>
    </row>
    <row r="326" s="14" customFormat="1">
      <c r="A326" s="14"/>
      <c r="B326" s="245"/>
      <c r="C326" s="246"/>
      <c r="D326" s="235" t="s">
        <v>143</v>
      </c>
      <c r="E326" s="247" t="s">
        <v>1</v>
      </c>
      <c r="F326" s="248" t="s">
        <v>145</v>
      </c>
      <c r="G326" s="246"/>
      <c r="H326" s="249">
        <v>26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143</v>
      </c>
      <c r="AU326" s="255" t="s">
        <v>86</v>
      </c>
      <c r="AV326" s="14" t="s">
        <v>138</v>
      </c>
      <c r="AW326" s="14" t="s">
        <v>33</v>
      </c>
      <c r="AX326" s="14" t="s">
        <v>84</v>
      </c>
      <c r="AY326" s="255" t="s">
        <v>132</v>
      </c>
    </row>
    <row r="327" s="2" customFormat="1" ht="16.5" customHeight="1">
      <c r="A327" s="38"/>
      <c r="B327" s="39"/>
      <c r="C327" s="219" t="s">
        <v>463</v>
      </c>
      <c r="D327" s="219" t="s">
        <v>134</v>
      </c>
      <c r="E327" s="220" t="s">
        <v>464</v>
      </c>
      <c r="F327" s="221" t="s">
        <v>465</v>
      </c>
      <c r="G327" s="222" t="s">
        <v>205</v>
      </c>
      <c r="H327" s="223">
        <v>4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41</v>
      </c>
      <c r="O327" s="91"/>
      <c r="P327" s="229">
        <f>O327*H327</f>
        <v>0</v>
      </c>
      <c r="Q327" s="229">
        <v>0</v>
      </c>
      <c r="R327" s="229">
        <f>Q327*H327</f>
        <v>0</v>
      </c>
      <c r="S327" s="229">
        <v>0.021059999999999999</v>
      </c>
      <c r="T327" s="230">
        <f>S327*H327</f>
        <v>0.084239999999999995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138</v>
      </c>
      <c r="AT327" s="231" t="s">
        <v>134</v>
      </c>
      <c r="AU327" s="231" t="s">
        <v>86</v>
      </c>
      <c r="AY327" s="17" t="s">
        <v>132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84</v>
      </c>
      <c r="BK327" s="232">
        <f>ROUND(I327*H327,2)</f>
        <v>0</v>
      </c>
      <c r="BL327" s="17" t="s">
        <v>138</v>
      </c>
      <c r="BM327" s="231" t="s">
        <v>466</v>
      </c>
    </row>
    <row r="328" s="2" customFormat="1" ht="24.15" customHeight="1">
      <c r="A328" s="38"/>
      <c r="B328" s="39"/>
      <c r="C328" s="219" t="s">
        <v>467</v>
      </c>
      <c r="D328" s="219" t="s">
        <v>134</v>
      </c>
      <c r="E328" s="220" t="s">
        <v>468</v>
      </c>
      <c r="F328" s="221" t="s">
        <v>469</v>
      </c>
      <c r="G328" s="222" t="s">
        <v>235</v>
      </c>
      <c r="H328" s="223">
        <v>1</v>
      </c>
      <c r="I328" s="224"/>
      <c r="J328" s="225">
        <f>ROUND(I328*H328,2)</f>
        <v>0</v>
      </c>
      <c r="K328" s="226"/>
      <c r="L328" s="44"/>
      <c r="M328" s="227" t="s">
        <v>1</v>
      </c>
      <c r="N328" s="228" t="s">
        <v>41</v>
      </c>
      <c r="O328" s="91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138</v>
      </c>
      <c r="AT328" s="231" t="s">
        <v>134</v>
      </c>
      <c r="AU328" s="231" t="s">
        <v>86</v>
      </c>
      <c r="AY328" s="17" t="s">
        <v>132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84</v>
      </c>
      <c r="BK328" s="232">
        <f>ROUND(I328*H328,2)</f>
        <v>0</v>
      </c>
      <c r="BL328" s="17" t="s">
        <v>138</v>
      </c>
      <c r="BM328" s="231" t="s">
        <v>470</v>
      </c>
    </row>
    <row r="329" s="2" customFormat="1">
      <c r="A329" s="38"/>
      <c r="B329" s="39"/>
      <c r="C329" s="40"/>
      <c r="D329" s="235" t="s">
        <v>268</v>
      </c>
      <c r="E329" s="40"/>
      <c r="F329" s="277" t="s">
        <v>471</v>
      </c>
      <c r="G329" s="40"/>
      <c r="H329" s="40"/>
      <c r="I329" s="278"/>
      <c r="J329" s="40"/>
      <c r="K329" s="40"/>
      <c r="L329" s="44"/>
      <c r="M329" s="279"/>
      <c r="N329" s="280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268</v>
      </c>
      <c r="AU329" s="17" t="s">
        <v>86</v>
      </c>
    </row>
    <row r="330" s="2" customFormat="1" ht="16.5" customHeight="1">
      <c r="A330" s="38"/>
      <c r="B330" s="39"/>
      <c r="C330" s="219" t="s">
        <v>472</v>
      </c>
      <c r="D330" s="219" t="s">
        <v>134</v>
      </c>
      <c r="E330" s="220" t="s">
        <v>473</v>
      </c>
      <c r="F330" s="221" t="s">
        <v>474</v>
      </c>
      <c r="G330" s="222" t="s">
        <v>205</v>
      </c>
      <c r="H330" s="223">
        <v>4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41</v>
      </c>
      <c r="O330" s="91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138</v>
      </c>
      <c r="AT330" s="231" t="s">
        <v>134</v>
      </c>
      <c r="AU330" s="231" t="s">
        <v>86</v>
      </c>
      <c r="AY330" s="17" t="s">
        <v>132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84</v>
      </c>
      <c r="BK330" s="232">
        <f>ROUND(I330*H330,2)</f>
        <v>0</v>
      </c>
      <c r="BL330" s="17" t="s">
        <v>138</v>
      </c>
      <c r="BM330" s="231" t="s">
        <v>475</v>
      </c>
    </row>
    <row r="331" s="2" customFormat="1" ht="21.75" customHeight="1">
      <c r="A331" s="38"/>
      <c r="B331" s="39"/>
      <c r="C331" s="219" t="s">
        <v>476</v>
      </c>
      <c r="D331" s="219" t="s">
        <v>134</v>
      </c>
      <c r="E331" s="220" t="s">
        <v>477</v>
      </c>
      <c r="F331" s="221" t="s">
        <v>478</v>
      </c>
      <c r="G331" s="222" t="s">
        <v>205</v>
      </c>
      <c r="H331" s="223">
        <v>120</v>
      </c>
      <c r="I331" s="224"/>
      <c r="J331" s="225">
        <f>ROUND(I331*H331,2)</f>
        <v>0</v>
      </c>
      <c r="K331" s="226"/>
      <c r="L331" s="44"/>
      <c r="M331" s="227" t="s">
        <v>1</v>
      </c>
      <c r="N331" s="228" t="s">
        <v>41</v>
      </c>
      <c r="O331" s="91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138</v>
      </c>
      <c r="AT331" s="231" t="s">
        <v>134</v>
      </c>
      <c r="AU331" s="231" t="s">
        <v>86</v>
      </c>
      <c r="AY331" s="17" t="s">
        <v>132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84</v>
      </c>
      <c r="BK331" s="232">
        <f>ROUND(I331*H331,2)</f>
        <v>0</v>
      </c>
      <c r="BL331" s="17" t="s">
        <v>138</v>
      </c>
      <c r="BM331" s="231" t="s">
        <v>479</v>
      </c>
    </row>
    <row r="332" s="13" customFormat="1">
      <c r="A332" s="13"/>
      <c r="B332" s="233"/>
      <c r="C332" s="234"/>
      <c r="D332" s="235" t="s">
        <v>143</v>
      </c>
      <c r="E332" s="236" t="s">
        <v>1</v>
      </c>
      <c r="F332" s="237" t="s">
        <v>480</v>
      </c>
      <c r="G332" s="234"/>
      <c r="H332" s="238">
        <v>120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143</v>
      </c>
      <c r="AU332" s="244" t="s">
        <v>86</v>
      </c>
      <c r="AV332" s="13" t="s">
        <v>86</v>
      </c>
      <c r="AW332" s="13" t="s">
        <v>33</v>
      </c>
      <c r="AX332" s="13" t="s">
        <v>76</v>
      </c>
      <c r="AY332" s="244" t="s">
        <v>132</v>
      </c>
    </row>
    <row r="333" s="14" customFormat="1">
      <c r="A333" s="14"/>
      <c r="B333" s="245"/>
      <c r="C333" s="246"/>
      <c r="D333" s="235" t="s">
        <v>143</v>
      </c>
      <c r="E333" s="247" t="s">
        <v>1</v>
      </c>
      <c r="F333" s="248" t="s">
        <v>145</v>
      </c>
      <c r="G333" s="246"/>
      <c r="H333" s="249">
        <v>120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143</v>
      </c>
      <c r="AU333" s="255" t="s">
        <v>86</v>
      </c>
      <c r="AV333" s="14" t="s">
        <v>138</v>
      </c>
      <c r="AW333" s="14" t="s">
        <v>33</v>
      </c>
      <c r="AX333" s="14" t="s">
        <v>84</v>
      </c>
      <c r="AY333" s="255" t="s">
        <v>132</v>
      </c>
    </row>
    <row r="334" s="2" customFormat="1" ht="24.15" customHeight="1">
      <c r="A334" s="38"/>
      <c r="B334" s="39"/>
      <c r="C334" s="219" t="s">
        <v>481</v>
      </c>
      <c r="D334" s="219" t="s">
        <v>134</v>
      </c>
      <c r="E334" s="220" t="s">
        <v>482</v>
      </c>
      <c r="F334" s="221" t="s">
        <v>483</v>
      </c>
      <c r="G334" s="222" t="s">
        <v>205</v>
      </c>
      <c r="H334" s="223">
        <v>4</v>
      </c>
      <c r="I334" s="224"/>
      <c r="J334" s="225">
        <f>ROUND(I334*H334,2)</f>
        <v>0</v>
      </c>
      <c r="K334" s="226"/>
      <c r="L334" s="44"/>
      <c r="M334" s="227" t="s">
        <v>1</v>
      </c>
      <c r="N334" s="228" t="s">
        <v>41</v>
      </c>
      <c r="O334" s="91"/>
      <c r="P334" s="229">
        <f>O334*H334</f>
        <v>0</v>
      </c>
      <c r="Q334" s="229">
        <v>0</v>
      </c>
      <c r="R334" s="229">
        <f>Q334*H334</f>
        <v>0</v>
      </c>
      <c r="S334" s="229">
        <v>0.0042900000000000004</v>
      </c>
      <c r="T334" s="230">
        <f>S334*H334</f>
        <v>0.017160000000000002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138</v>
      </c>
      <c r="AT334" s="231" t="s">
        <v>134</v>
      </c>
      <c r="AU334" s="231" t="s">
        <v>86</v>
      </c>
      <c r="AY334" s="17" t="s">
        <v>132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84</v>
      </c>
      <c r="BK334" s="232">
        <f>ROUND(I334*H334,2)</f>
        <v>0</v>
      </c>
      <c r="BL334" s="17" t="s">
        <v>138</v>
      </c>
      <c r="BM334" s="231" t="s">
        <v>484</v>
      </c>
    </row>
    <row r="335" s="2" customFormat="1" ht="24.15" customHeight="1">
      <c r="A335" s="38"/>
      <c r="B335" s="39"/>
      <c r="C335" s="219" t="s">
        <v>485</v>
      </c>
      <c r="D335" s="219" t="s">
        <v>134</v>
      </c>
      <c r="E335" s="220" t="s">
        <v>486</v>
      </c>
      <c r="F335" s="221" t="s">
        <v>487</v>
      </c>
      <c r="G335" s="222" t="s">
        <v>205</v>
      </c>
      <c r="H335" s="223">
        <v>4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41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138</v>
      </c>
      <c r="AT335" s="231" t="s">
        <v>134</v>
      </c>
      <c r="AU335" s="231" t="s">
        <v>86</v>
      </c>
      <c r="AY335" s="17" t="s">
        <v>132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84</v>
      </c>
      <c r="BK335" s="232">
        <f>ROUND(I335*H335,2)</f>
        <v>0</v>
      </c>
      <c r="BL335" s="17" t="s">
        <v>138</v>
      </c>
      <c r="BM335" s="231" t="s">
        <v>488</v>
      </c>
    </row>
    <row r="336" s="2" customFormat="1" ht="37.8" customHeight="1">
      <c r="A336" s="38"/>
      <c r="B336" s="39"/>
      <c r="C336" s="219" t="s">
        <v>489</v>
      </c>
      <c r="D336" s="219" t="s">
        <v>134</v>
      </c>
      <c r="E336" s="220" t="s">
        <v>490</v>
      </c>
      <c r="F336" s="221" t="s">
        <v>491</v>
      </c>
      <c r="G336" s="222" t="s">
        <v>149</v>
      </c>
      <c r="H336" s="223">
        <v>61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41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138</v>
      </c>
      <c r="AT336" s="231" t="s">
        <v>134</v>
      </c>
      <c r="AU336" s="231" t="s">
        <v>86</v>
      </c>
      <c r="AY336" s="17" t="s">
        <v>132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84</v>
      </c>
      <c r="BK336" s="232">
        <f>ROUND(I336*H336,2)</f>
        <v>0</v>
      </c>
      <c r="BL336" s="17" t="s">
        <v>138</v>
      </c>
      <c r="BM336" s="231" t="s">
        <v>492</v>
      </c>
    </row>
    <row r="337" s="13" customFormat="1">
      <c r="A337" s="13"/>
      <c r="B337" s="233"/>
      <c r="C337" s="234"/>
      <c r="D337" s="235" t="s">
        <v>143</v>
      </c>
      <c r="E337" s="236" t="s">
        <v>1</v>
      </c>
      <c r="F337" s="237" t="s">
        <v>493</v>
      </c>
      <c r="G337" s="234"/>
      <c r="H337" s="238">
        <v>61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143</v>
      </c>
      <c r="AU337" s="244" t="s">
        <v>86</v>
      </c>
      <c r="AV337" s="13" t="s">
        <v>86</v>
      </c>
      <c r="AW337" s="13" t="s">
        <v>33</v>
      </c>
      <c r="AX337" s="13" t="s">
        <v>76</v>
      </c>
      <c r="AY337" s="244" t="s">
        <v>132</v>
      </c>
    </row>
    <row r="338" s="14" customFormat="1">
      <c r="A338" s="14"/>
      <c r="B338" s="245"/>
      <c r="C338" s="246"/>
      <c r="D338" s="235" t="s">
        <v>143</v>
      </c>
      <c r="E338" s="247" t="s">
        <v>1</v>
      </c>
      <c r="F338" s="248" t="s">
        <v>145</v>
      </c>
      <c r="G338" s="246"/>
      <c r="H338" s="249">
        <v>61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143</v>
      </c>
      <c r="AU338" s="255" t="s">
        <v>86</v>
      </c>
      <c r="AV338" s="14" t="s">
        <v>138</v>
      </c>
      <c r="AW338" s="14" t="s">
        <v>33</v>
      </c>
      <c r="AX338" s="14" t="s">
        <v>84</v>
      </c>
      <c r="AY338" s="255" t="s">
        <v>132</v>
      </c>
    </row>
    <row r="339" s="12" customFormat="1" ht="22.8" customHeight="1">
      <c r="A339" s="12"/>
      <c r="B339" s="203"/>
      <c r="C339" s="204"/>
      <c r="D339" s="205" t="s">
        <v>75</v>
      </c>
      <c r="E339" s="217" t="s">
        <v>160</v>
      </c>
      <c r="F339" s="217" t="s">
        <v>494</v>
      </c>
      <c r="G339" s="204"/>
      <c r="H339" s="204"/>
      <c r="I339" s="207"/>
      <c r="J339" s="218">
        <f>BK339</f>
        <v>0</v>
      </c>
      <c r="K339" s="204"/>
      <c r="L339" s="209"/>
      <c r="M339" s="210"/>
      <c r="N339" s="211"/>
      <c r="O339" s="211"/>
      <c r="P339" s="212">
        <f>SUM(P340:P350)</f>
        <v>0</v>
      </c>
      <c r="Q339" s="211"/>
      <c r="R339" s="212">
        <f>SUM(R340:R350)</f>
        <v>15.642779999999998</v>
      </c>
      <c r="S339" s="211"/>
      <c r="T339" s="213">
        <f>SUM(T340:T350)</f>
        <v>17.975999999999999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4" t="s">
        <v>84</v>
      </c>
      <c r="AT339" s="215" t="s">
        <v>75</v>
      </c>
      <c r="AU339" s="215" t="s">
        <v>84</v>
      </c>
      <c r="AY339" s="214" t="s">
        <v>132</v>
      </c>
      <c r="BK339" s="216">
        <f>SUM(BK340:BK350)</f>
        <v>0</v>
      </c>
    </row>
    <row r="340" s="2" customFormat="1" ht="33" customHeight="1">
      <c r="A340" s="38"/>
      <c r="B340" s="39"/>
      <c r="C340" s="219" t="s">
        <v>495</v>
      </c>
      <c r="D340" s="219" t="s">
        <v>134</v>
      </c>
      <c r="E340" s="220" t="s">
        <v>496</v>
      </c>
      <c r="F340" s="221" t="s">
        <v>497</v>
      </c>
      <c r="G340" s="222" t="s">
        <v>304</v>
      </c>
      <c r="H340" s="223">
        <v>150</v>
      </c>
      <c r="I340" s="224"/>
      <c r="J340" s="225">
        <f>ROUND(I340*H340,2)</f>
        <v>0</v>
      </c>
      <c r="K340" s="226"/>
      <c r="L340" s="44"/>
      <c r="M340" s="227" t="s">
        <v>1</v>
      </c>
      <c r="N340" s="228" t="s">
        <v>41</v>
      </c>
      <c r="O340" s="91"/>
      <c r="P340" s="229">
        <f>O340*H340</f>
        <v>0</v>
      </c>
      <c r="Q340" s="229">
        <v>0.065699999999999995</v>
      </c>
      <c r="R340" s="229">
        <f>Q340*H340</f>
        <v>9.8549999999999986</v>
      </c>
      <c r="S340" s="229">
        <v>0.074999999999999997</v>
      </c>
      <c r="T340" s="230">
        <f>S340*H340</f>
        <v>11.25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138</v>
      </c>
      <c r="AT340" s="231" t="s">
        <v>134</v>
      </c>
      <c r="AU340" s="231" t="s">
        <v>86</v>
      </c>
      <c r="AY340" s="17" t="s">
        <v>132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84</v>
      </c>
      <c r="BK340" s="232">
        <f>ROUND(I340*H340,2)</f>
        <v>0</v>
      </c>
      <c r="BL340" s="17" t="s">
        <v>138</v>
      </c>
      <c r="BM340" s="231" t="s">
        <v>498</v>
      </c>
    </row>
    <row r="341" s="2" customFormat="1" ht="49.05" customHeight="1">
      <c r="A341" s="38"/>
      <c r="B341" s="39"/>
      <c r="C341" s="219" t="s">
        <v>499</v>
      </c>
      <c r="D341" s="219" t="s">
        <v>134</v>
      </c>
      <c r="E341" s="220" t="s">
        <v>500</v>
      </c>
      <c r="F341" s="221" t="s">
        <v>501</v>
      </c>
      <c r="G341" s="222" t="s">
        <v>304</v>
      </c>
      <c r="H341" s="223">
        <v>200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41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138</v>
      </c>
      <c r="AT341" s="231" t="s">
        <v>134</v>
      </c>
      <c r="AU341" s="231" t="s">
        <v>86</v>
      </c>
      <c r="AY341" s="17" t="s">
        <v>132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84</v>
      </c>
      <c r="BK341" s="232">
        <f>ROUND(I341*H341,2)</f>
        <v>0</v>
      </c>
      <c r="BL341" s="17" t="s">
        <v>138</v>
      </c>
      <c r="BM341" s="231" t="s">
        <v>502</v>
      </c>
    </row>
    <row r="342" s="2" customFormat="1" ht="33" customHeight="1">
      <c r="A342" s="38"/>
      <c r="B342" s="39"/>
      <c r="C342" s="219" t="s">
        <v>503</v>
      </c>
      <c r="D342" s="219" t="s">
        <v>134</v>
      </c>
      <c r="E342" s="220" t="s">
        <v>504</v>
      </c>
      <c r="F342" s="221" t="s">
        <v>505</v>
      </c>
      <c r="G342" s="222" t="s">
        <v>304</v>
      </c>
      <c r="H342" s="223">
        <v>114</v>
      </c>
      <c r="I342" s="224"/>
      <c r="J342" s="225">
        <f>ROUND(I342*H342,2)</f>
        <v>0</v>
      </c>
      <c r="K342" s="226"/>
      <c r="L342" s="44"/>
      <c r="M342" s="227" t="s">
        <v>1</v>
      </c>
      <c r="N342" s="228" t="s">
        <v>41</v>
      </c>
      <c r="O342" s="91"/>
      <c r="P342" s="229">
        <f>O342*H342</f>
        <v>0</v>
      </c>
      <c r="Q342" s="229">
        <v>0.050770000000000003</v>
      </c>
      <c r="R342" s="229">
        <f>Q342*H342</f>
        <v>5.7877800000000006</v>
      </c>
      <c r="S342" s="229">
        <v>0.058999999999999997</v>
      </c>
      <c r="T342" s="230">
        <f>S342*H342</f>
        <v>6.726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138</v>
      </c>
      <c r="AT342" s="231" t="s">
        <v>134</v>
      </c>
      <c r="AU342" s="231" t="s">
        <v>86</v>
      </c>
      <c r="AY342" s="17" t="s">
        <v>132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84</v>
      </c>
      <c r="BK342" s="232">
        <f>ROUND(I342*H342,2)</f>
        <v>0</v>
      </c>
      <c r="BL342" s="17" t="s">
        <v>138</v>
      </c>
      <c r="BM342" s="231" t="s">
        <v>506</v>
      </c>
    </row>
    <row r="343" s="13" customFormat="1">
      <c r="A343" s="13"/>
      <c r="B343" s="233"/>
      <c r="C343" s="234"/>
      <c r="D343" s="235" t="s">
        <v>143</v>
      </c>
      <c r="E343" s="236" t="s">
        <v>1</v>
      </c>
      <c r="F343" s="237" t="s">
        <v>507</v>
      </c>
      <c r="G343" s="234"/>
      <c r="H343" s="238">
        <v>48</v>
      </c>
      <c r="I343" s="239"/>
      <c r="J343" s="234"/>
      <c r="K343" s="234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143</v>
      </c>
      <c r="AU343" s="244" t="s">
        <v>86</v>
      </c>
      <c r="AV343" s="13" t="s">
        <v>86</v>
      </c>
      <c r="AW343" s="13" t="s">
        <v>33</v>
      </c>
      <c r="AX343" s="13" t="s">
        <v>76</v>
      </c>
      <c r="AY343" s="244" t="s">
        <v>132</v>
      </c>
    </row>
    <row r="344" s="13" customFormat="1">
      <c r="A344" s="13"/>
      <c r="B344" s="233"/>
      <c r="C344" s="234"/>
      <c r="D344" s="235" t="s">
        <v>143</v>
      </c>
      <c r="E344" s="236" t="s">
        <v>1</v>
      </c>
      <c r="F344" s="237" t="s">
        <v>508</v>
      </c>
      <c r="G344" s="234"/>
      <c r="H344" s="238">
        <v>49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143</v>
      </c>
      <c r="AU344" s="244" t="s">
        <v>86</v>
      </c>
      <c r="AV344" s="13" t="s">
        <v>86</v>
      </c>
      <c r="AW344" s="13" t="s">
        <v>33</v>
      </c>
      <c r="AX344" s="13" t="s">
        <v>76</v>
      </c>
      <c r="AY344" s="244" t="s">
        <v>132</v>
      </c>
    </row>
    <row r="345" s="13" customFormat="1">
      <c r="A345" s="13"/>
      <c r="B345" s="233"/>
      <c r="C345" s="234"/>
      <c r="D345" s="235" t="s">
        <v>143</v>
      </c>
      <c r="E345" s="236" t="s">
        <v>1</v>
      </c>
      <c r="F345" s="237" t="s">
        <v>509</v>
      </c>
      <c r="G345" s="234"/>
      <c r="H345" s="238">
        <v>11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143</v>
      </c>
      <c r="AU345" s="244" t="s">
        <v>86</v>
      </c>
      <c r="AV345" s="13" t="s">
        <v>86</v>
      </c>
      <c r="AW345" s="13" t="s">
        <v>33</v>
      </c>
      <c r="AX345" s="13" t="s">
        <v>76</v>
      </c>
      <c r="AY345" s="244" t="s">
        <v>132</v>
      </c>
    </row>
    <row r="346" s="13" customFormat="1">
      <c r="A346" s="13"/>
      <c r="B346" s="233"/>
      <c r="C346" s="234"/>
      <c r="D346" s="235" t="s">
        <v>143</v>
      </c>
      <c r="E346" s="236" t="s">
        <v>1</v>
      </c>
      <c r="F346" s="237" t="s">
        <v>510</v>
      </c>
      <c r="G346" s="234"/>
      <c r="H346" s="238">
        <v>6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143</v>
      </c>
      <c r="AU346" s="244" t="s">
        <v>86</v>
      </c>
      <c r="AV346" s="13" t="s">
        <v>86</v>
      </c>
      <c r="AW346" s="13" t="s">
        <v>33</v>
      </c>
      <c r="AX346" s="13" t="s">
        <v>76</v>
      </c>
      <c r="AY346" s="244" t="s">
        <v>132</v>
      </c>
    </row>
    <row r="347" s="14" customFormat="1">
      <c r="A347" s="14"/>
      <c r="B347" s="245"/>
      <c r="C347" s="246"/>
      <c r="D347" s="235" t="s">
        <v>143</v>
      </c>
      <c r="E347" s="247" t="s">
        <v>1</v>
      </c>
      <c r="F347" s="248" t="s">
        <v>145</v>
      </c>
      <c r="G347" s="246"/>
      <c r="H347" s="249">
        <v>114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143</v>
      </c>
      <c r="AU347" s="255" t="s">
        <v>86</v>
      </c>
      <c r="AV347" s="14" t="s">
        <v>138</v>
      </c>
      <c r="AW347" s="14" t="s">
        <v>33</v>
      </c>
      <c r="AX347" s="14" t="s">
        <v>84</v>
      </c>
      <c r="AY347" s="255" t="s">
        <v>132</v>
      </c>
    </row>
    <row r="348" s="2" customFormat="1" ht="37.8" customHeight="1">
      <c r="A348" s="38"/>
      <c r="B348" s="39"/>
      <c r="C348" s="219" t="s">
        <v>511</v>
      </c>
      <c r="D348" s="219" t="s">
        <v>134</v>
      </c>
      <c r="E348" s="220" t="s">
        <v>512</v>
      </c>
      <c r="F348" s="221" t="s">
        <v>513</v>
      </c>
      <c r="G348" s="222" t="s">
        <v>304</v>
      </c>
      <c r="H348" s="223">
        <v>58.600000000000001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41</v>
      </c>
      <c r="O348" s="91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138</v>
      </c>
      <c r="AT348" s="231" t="s">
        <v>134</v>
      </c>
      <c r="AU348" s="231" t="s">
        <v>86</v>
      </c>
      <c r="AY348" s="17" t="s">
        <v>132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84</v>
      </c>
      <c r="BK348" s="232">
        <f>ROUND(I348*H348,2)</f>
        <v>0</v>
      </c>
      <c r="BL348" s="17" t="s">
        <v>138</v>
      </c>
      <c r="BM348" s="231" t="s">
        <v>514</v>
      </c>
    </row>
    <row r="349" s="13" customFormat="1">
      <c r="A349" s="13"/>
      <c r="B349" s="233"/>
      <c r="C349" s="234"/>
      <c r="D349" s="235" t="s">
        <v>143</v>
      </c>
      <c r="E349" s="236" t="s">
        <v>1</v>
      </c>
      <c r="F349" s="237" t="s">
        <v>515</v>
      </c>
      <c r="G349" s="234"/>
      <c r="H349" s="238">
        <v>58.600000000000001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143</v>
      </c>
      <c r="AU349" s="244" t="s">
        <v>86</v>
      </c>
      <c r="AV349" s="13" t="s">
        <v>86</v>
      </c>
      <c r="AW349" s="13" t="s">
        <v>33</v>
      </c>
      <c r="AX349" s="13" t="s">
        <v>76</v>
      </c>
      <c r="AY349" s="244" t="s">
        <v>132</v>
      </c>
    </row>
    <row r="350" s="14" customFormat="1">
      <c r="A350" s="14"/>
      <c r="B350" s="245"/>
      <c r="C350" s="246"/>
      <c r="D350" s="235" t="s">
        <v>143</v>
      </c>
      <c r="E350" s="247" t="s">
        <v>1</v>
      </c>
      <c r="F350" s="248" t="s">
        <v>145</v>
      </c>
      <c r="G350" s="246"/>
      <c r="H350" s="249">
        <v>58.600000000000001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143</v>
      </c>
      <c r="AU350" s="255" t="s">
        <v>86</v>
      </c>
      <c r="AV350" s="14" t="s">
        <v>138</v>
      </c>
      <c r="AW350" s="14" t="s">
        <v>33</v>
      </c>
      <c r="AX350" s="14" t="s">
        <v>84</v>
      </c>
      <c r="AY350" s="255" t="s">
        <v>132</v>
      </c>
    </row>
    <row r="351" s="12" customFormat="1" ht="22.8" customHeight="1">
      <c r="A351" s="12"/>
      <c r="B351" s="203"/>
      <c r="C351" s="204"/>
      <c r="D351" s="205" t="s">
        <v>75</v>
      </c>
      <c r="E351" s="217" t="s">
        <v>180</v>
      </c>
      <c r="F351" s="217" t="s">
        <v>516</v>
      </c>
      <c r="G351" s="204"/>
      <c r="H351" s="204"/>
      <c r="I351" s="207"/>
      <c r="J351" s="218">
        <f>BK351</f>
        <v>0</v>
      </c>
      <c r="K351" s="204"/>
      <c r="L351" s="209"/>
      <c r="M351" s="210"/>
      <c r="N351" s="211"/>
      <c r="O351" s="211"/>
      <c r="P351" s="212">
        <f>SUM(P352:P421)</f>
        <v>0</v>
      </c>
      <c r="Q351" s="211"/>
      <c r="R351" s="212">
        <f>SUM(R352:R421)</f>
        <v>0.074099999999999999</v>
      </c>
      <c r="S351" s="211"/>
      <c r="T351" s="213">
        <f>SUM(T352:T421)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4" t="s">
        <v>84</v>
      </c>
      <c r="AT351" s="215" t="s">
        <v>75</v>
      </c>
      <c r="AU351" s="215" t="s">
        <v>84</v>
      </c>
      <c r="AY351" s="214" t="s">
        <v>132</v>
      </c>
      <c r="BK351" s="216">
        <f>SUM(BK352:BK421)</f>
        <v>0</v>
      </c>
    </row>
    <row r="352" s="2" customFormat="1" ht="16.5" customHeight="1">
      <c r="A352" s="38"/>
      <c r="B352" s="39"/>
      <c r="C352" s="219" t="s">
        <v>517</v>
      </c>
      <c r="D352" s="219" t="s">
        <v>134</v>
      </c>
      <c r="E352" s="220" t="s">
        <v>518</v>
      </c>
      <c r="F352" s="221" t="s">
        <v>519</v>
      </c>
      <c r="G352" s="222" t="s">
        <v>520</v>
      </c>
      <c r="H352" s="223">
        <v>20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41</v>
      </c>
      <c r="O352" s="91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138</v>
      </c>
      <c r="AT352" s="231" t="s">
        <v>134</v>
      </c>
      <c r="AU352" s="231" t="s">
        <v>86</v>
      </c>
      <c r="AY352" s="17" t="s">
        <v>132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84</v>
      </c>
      <c r="BK352" s="232">
        <f>ROUND(I352*H352,2)</f>
        <v>0</v>
      </c>
      <c r="BL352" s="17" t="s">
        <v>138</v>
      </c>
      <c r="BM352" s="231" t="s">
        <v>521</v>
      </c>
    </row>
    <row r="353" s="2" customFormat="1" ht="16.5" customHeight="1">
      <c r="A353" s="38"/>
      <c r="B353" s="39"/>
      <c r="C353" s="219" t="s">
        <v>522</v>
      </c>
      <c r="D353" s="219" t="s">
        <v>134</v>
      </c>
      <c r="E353" s="220" t="s">
        <v>523</v>
      </c>
      <c r="F353" s="221" t="s">
        <v>524</v>
      </c>
      <c r="G353" s="222" t="s">
        <v>520</v>
      </c>
      <c r="H353" s="223">
        <v>10</v>
      </c>
      <c r="I353" s="224"/>
      <c r="J353" s="225">
        <f>ROUND(I353*H353,2)</f>
        <v>0</v>
      </c>
      <c r="K353" s="226"/>
      <c r="L353" s="44"/>
      <c r="M353" s="227" t="s">
        <v>1</v>
      </c>
      <c r="N353" s="228" t="s">
        <v>41</v>
      </c>
      <c r="O353" s="91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1" t="s">
        <v>138</v>
      </c>
      <c r="AT353" s="231" t="s">
        <v>134</v>
      </c>
      <c r="AU353" s="231" t="s">
        <v>86</v>
      </c>
      <c r="AY353" s="17" t="s">
        <v>132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7" t="s">
        <v>84</v>
      </c>
      <c r="BK353" s="232">
        <f>ROUND(I353*H353,2)</f>
        <v>0</v>
      </c>
      <c r="BL353" s="17" t="s">
        <v>138</v>
      </c>
      <c r="BM353" s="231" t="s">
        <v>525</v>
      </c>
    </row>
    <row r="354" s="2" customFormat="1" ht="24.15" customHeight="1">
      <c r="A354" s="38"/>
      <c r="B354" s="39"/>
      <c r="C354" s="219" t="s">
        <v>526</v>
      </c>
      <c r="D354" s="219" t="s">
        <v>134</v>
      </c>
      <c r="E354" s="220" t="s">
        <v>527</v>
      </c>
      <c r="F354" s="221" t="s">
        <v>528</v>
      </c>
      <c r="G354" s="222" t="s">
        <v>168</v>
      </c>
      <c r="H354" s="223">
        <v>11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41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138</v>
      </c>
      <c r="AT354" s="231" t="s">
        <v>134</v>
      </c>
      <c r="AU354" s="231" t="s">
        <v>86</v>
      </c>
      <c r="AY354" s="17" t="s">
        <v>132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84</v>
      </c>
      <c r="BK354" s="232">
        <f>ROUND(I354*H354,2)</f>
        <v>0</v>
      </c>
      <c r="BL354" s="17" t="s">
        <v>138</v>
      </c>
      <c r="BM354" s="231" t="s">
        <v>529</v>
      </c>
    </row>
    <row r="355" s="2" customFormat="1" ht="16.5" customHeight="1">
      <c r="A355" s="38"/>
      <c r="B355" s="39"/>
      <c r="C355" s="219" t="s">
        <v>530</v>
      </c>
      <c r="D355" s="219" t="s">
        <v>134</v>
      </c>
      <c r="E355" s="220" t="s">
        <v>531</v>
      </c>
      <c r="F355" s="221" t="s">
        <v>532</v>
      </c>
      <c r="G355" s="222" t="s">
        <v>168</v>
      </c>
      <c r="H355" s="223">
        <v>24.600000000000001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41</v>
      </c>
      <c r="O355" s="91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138</v>
      </c>
      <c r="AT355" s="231" t="s">
        <v>134</v>
      </c>
      <c r="AU355" s="231" t="s">
        <v>86</v>
      </c>
      <c r="AY355" s="17" t="s">
        <v>132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84</v>
      </c>
      <c r="BK355" s="232">
        <f>ROUND(I355*H355,2)</f>
        <v>0</v>
      </c>
      <c r="BL355" s="17" t="s">
        <v>138</v>
      </c>
      <c r="BM355" s="231" t="s">
        <v>533</v>
      </c>
    </row>
    <row r="356" s="2" customFormat="1" ht="24.15" customHeight="1">
      <c r="A356" s="38"/>
      <c r="B356" s="39"/>
      <c r="C356" s="219" t="s">
        <v>534</v>
      </c>
      <c r="D356" s="219" t="s">
        <v>134</v>
      </c>
      <c r="E356" s="220" t="s">
        <v>535</v>
      </c>
      <c r="F356" s="221" t="s">
        <v>536</v>
      </c>
      <c r="G356" s="222" t="s">
        <v>149</v>
      </c>
      <c r="H356" s="223">
        <v>60</v>
      </c>
      <c r="I356" s="224"/>
      <c r="J356" s="225">
        <f>ROUND(I356*H356,2)</f>
        <v>0</v>
      </c>
      <c r="K356" s="226"/>
      <c r="L356" s="44"/>
      <c r="M356" s="227" t="s">
        <v>1</v>
      </c>
      <c r="N356" s="228" t="s">
        <v>41</v>
      </c>
      <c r="O356" s="91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138</v>
      </c>
      <c r="AT356" s="231" t="s">
        <v>134</v>
      </c>
      <c r="AU356" s="231" t="s">
        <v>86</v>
      </c>
      <c r="AY356" s="17" t="s">
        <v>132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84</v>
      </c>
      <c r="BK356" s="232">
        <f>ROUND(I356*H356,2)</f>
        <v>0</v>
      </c>
      <c r="BL356" s="17" t="s">
        <v>138</v>
      </c>
      <c r="BM356" s="231" t="s">
        <v>537</v>
      </c>
    </row>
    <row r="357" s="2" customFormat="1" ht="33" customHeight="1">
      <c r="A357" s="38"/>
      <c r="B357" s="39"/>
      <c r="C357" s="219" t="s">
        <v>538</v>
      </c>
      <c r="D357" s="219" t="s">
        <v>134</v>
      </c>
      <c r="E357" s="220" t="s">
        <v>539</v>
      </c>
      <c r="F357" s="221" t="s">
        <v>540</v>
      </c>
      <c r="G357" s="222" t="s">
        <v>205</v>
      </c>
      <c r="H357" s="223">
        <v>30</v>
      </c>
      <c r="I357" s="224"/>
      <c r="J357" s="225">
        <f>ROUND(I357*H357,2)</f>
        <v>0</v>
      </c>
      <c r="K357" s="226"/>
      <c r="L357" s="44"/>
      <c r="M357" s="227" t="s">
        <v>1</v>
      </c>
      <c r="N357" s="228" t="s">
        <v>41</v>
      </c>
      <c r="O357" s="91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138</v>
      </c>
      <c r="AT357" s="231" t="s">
        <v>134</v>
      </c>
      <c r="AU357" s="231" t="s">
        <v>86</v>
      </c>
      <c r="AY357" s="17" t="s">
        <v>132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84</v>
      </c>
      <c r="BK357" s="232">
        <f>ROUND(I357*H357,2)</f>
        <v>0</v>
      </c>
      <c r="BL357" s="17" t="s">
        <v>138</v>
      </c>
      <c r="BM357" s="231" t="s">
        <v>541</v>
      </c>
    </row>
    <row r="358" s="13" customFormat="1">
      <c r="A358" s="13"/>
      <c r="B358" s="233"/>
      <c r="C358" s="234"/>
      <c r="D358" s="235" t="s">
        <v>143</v>
      </c>
      <c r="E358" s="236" t="s">
        <v>1</v>
      </c>
      <c r="F358" s="237" t="s">
        <v>542</v>
      </c>
      <c r="G358" s="234"/>
      <c r="H358" s="238">
        <v>30</v>
      </c>
      <c r="I358" s="239"/>
      <c r="J358" s="234"/>
      <c r="K358" s="234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143</v>
      </c>
      <c r="AU358" s="244" t="s">
        <v>86</v>
      </c>
      <c r="AV358" s="13" t="s">
        <v>86</v>
      </c>
      <c r="AW358" s="13" t="s">
        <v>33</v>
      </c>
      <c r="AX358" s="13" t="s">
        <v>76</v>
      </c>
      <c r="AY358" s="244" t="s">
        <v>132</v>
      </c>
    </row>
    <row r="359" s="14" customFormat="1">
      <c r="A359" s="14"/>
      <c r="B359" s="245"/>
      <c r="C359" s="246"/>
      <c r="D359" s="235" t="s">
        <v>143</v>
      </c>
      <c r="E359" s="247" t="s">
        <v>1</v>
      </c>
      <c r="F359" s="248" t="s">
        <v>145</v>
      </c>
      <c r="G359" s="246"/>
      <c r="H359" s="249">
        <v>30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143</v>
      </c>
      <c r="AU359" s="255" t="s">
        <v>86</v>
      </c>
      <c r="AV359" s="14" t="s">
        <v>138</v>
      </c>
      <c r="AW359" s="14" t="s">
        <v>33</v>
      </c>
      <c r="AX359" s="14" t="s">
        <v>84</v>
      </c>
      <c r="AY359" s="255" t="s">
        <v>132</v>
      </c>
    </row>
    <row r="360" s="2" customFormat="1" ht="24.15" customHeight="1">
      <c r="A360" s="38"/>
      <c r="B360" s="39"/>
      <c r="C360" s="219" t="s">
        <v>543</v>
      </c>
      <c r="D360" s="219" t="s">
        <v>134</v>
      </c>
      <c r="E360" s="220" t="s">
        <v>544</v>
      </c>
      <c r="F360" s="221" t="s">
        <v>545</v>
      </c>
      <c r="G360" s="222" t="s">
        <v>149</v>
      </c>
      <c r="H360" s="223">
        <v>2</v>
      </c>
      <c r="I360" s="224"/>
      <c r="J360" s="225">
        <f>ROUND(I360*H360,2)</f>
        <v>0</v>
      </c>
      <c r="K360" s="226"/>
      <c r="L360" s="44"/>
      <c r="M360" s="227" t="s">
        <v>1</v>
      </c>
      <c r="N360" s="228" t="s">
        <v>41</v>
      </c>
      <c r="O360" s="91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1" t="s">
        <v>138</v>
      </c>
      <c r="AT360" s="231" t="s">
        <v>134</v>
      </c>
      <c r="AU360" s="231" t="s">
        <v>86</v>
      </c>
      <c r="AY360" s="17" t="s">
        <v>132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7" t="s">
        <v>84</v>
      </c>
      <c r="BK360" s="232">
        <f>ROUND(I360*H360,2)</f>
        <v>0</v>
      </c>
      <c r="BL360" s="17" t="s">
        <v>138</v>
      </c>
      <c r="BM360" s="231" t="s">
        <v>546</v>
      </c>
    </row>
    <row r="361" s="2" customFormat="1" ht="24.15" customHeight="1">
      <c r="A361" s="38"/>
      <c r="B361" s="39"/>
      <c r="C361" s="219" t="s">
        <v>547</v>
      </c>
      <c r="D361" s="219" t="s">
        <v>134</v>
      </c>
      <c r="E361" s="220" t="s">
        <v>548</v>
      </c>
      <c r="F361" s="221" t="s">
        <v>549</v>
      </c>
      <c r="G361" s="222" t="s">
        <v>149</v>
      </c>
      <c r="H361" s="223">
        <v>4</v>
      </c>
      <c r="I361" s="224"/>
      <c r="J361" s="225">
        <f>ROUND(I361*H361,2)</f>
        <v>0</v>
      </c>
      <c r="K361" s="226"/>
      <c r="L361" s="44"/>
      <c r="M361" s="227" t="s">
        <v>1</v>
      </c>
      <c r="N361" s="228" t="s">
        <v>41</v>
      </c>
      <c r="O361" s="91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1" t="s">
        <v>138</v>
      </c>
      <c r="AT361" s="231" t="s">
        <v>134</v>
      </c>
      <c r="AU361" s="231" t="s">
        <v>86</v>
      </c>
      <c r="AY361" s="17" t="s">
        <v>132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7" t="s">
        <v>84</v>
      </c>
      <c r="BK361" s="232">
        <f>ROUND(I361*H361,2)</f>
        <v>0</v>
      </c>
      <c r="BL361" s="17" t="s">
        <v>138</v>
      </c>
      <c r="BM361" s="231" t="s">
        <v>550</v>
      </c>
    </row>
    <row r="362" s="2" customFormat="1" ht="24.15" customHeight="1">
      <c r="A362" s="38"/>
      <c r="B362" s="39"/>
      <c r="C362" s="219" t="s">
        <v>551</v>
      </c>
      <c r="D362" s="219" t="s">
        <v>134</v>
      </c>
      <c r="E362" s="220" t="s">
        <v>552</v>
      </c>
      <c r="F362" s="221" t="s">
        <v>553</v>
      </c>
      <c r="G362" s="222" t="s">
        <v>205</v>
      </c>
      <c r="H362" s="223">
        <v>1</v>
      </c>
      <c r="I362" s="224"/>
      <c r="J362" s="225">
        <f>ROUND(I362*H362,2)</f>
        <v>0</v>
      </c>
      <c r="K362" s="226"/>
      <c r="L362" s="44"/>
      <c r="M362" s="227" t="s">
        <v>1</v>
      </c>
      <c r="N362" s="228" t="s">
        <v>41</v>
      </c>
      <c r="O362" s="91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138</v>
      </c>
      <c r="AT362" s="231" t="s">
        <v>134</v>
      </c>
      <c r="AU362" s="231" t="s">
        <v>86</v>
      </c>
      <c r="AY362" s="17" t="s">
        <v>132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84</v>
      </c>
      <c r="BK362" s="232">
        <f>ROUND(I362*H362,2)</f>
        <v>0</v>
      </c>
      <c r="BL362" s="17" t="s">
        <v>138</v>
      </c>
      <c r="BM362" s="231" t="s">
        <v>554</v>
      </c>
    </row>
    <row r="363" s="2" customFormat="1" ht="24.15" customHeight="1">
      <c r="A363" s="38"/>
      <c r="B363" s="39"/>
      <c r="C363" s="219" t="s">
        <v>555</v>
      </c>
      <c r="D363" s="219" t="s">
        <v>134</v>
      </c>
      <c r="E363" s="220" t="s">
        <v>556</v>
      </c>
      <c r="F363" s="221" t="s">
        <v>557</v>
      </c>
      <c r="G363" s="222" t="s">
        <v>205</v>
      </c>
      <c r="H363" s="223">
        <v>2</v>
      </c>
      <c r="I363" s="224"/>
      <c r="J363" s="225">
        <f>ROUND(I363*H363,2)</f>
        <v>0</v>
      </c>
      <c r="K363" s="226"/>
      <c r="L363" s="44"/>
      <c r="M363" s="227" t="s">
        <v>1</v>
      </c>
      <c r="N363" s="228" t="s">
        <v>41</v>
      </c>
      <c r="O363" s="91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138</v>
      </c>
      <c r="AT363" s="231" t="s">
        <v>134</v>
      </c>
      <c r="AU363" s="231" t="s">
        <v>86</v>
      </c>
      <c r="AY363" s="17" t="s">
        <v>132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84</v>
      </c>
      <c r="BK363" s="232">
        <f>ROUND(I363*H363,2)</f>
        <v>0</v>
      </c>
      <c r="BL363" s="17" t="s">
        <v>138</v>
      </c>
      <c r="BM363" s="231" t="s">
        <v>558</v>
      </c>
    </row>
    <row r="364" s="2" customFormat="1">
      <c r="A364" s="38"/>
      <c r="B364" s="39"/>
      <c r="C364" s="40"/>
      <c r="D364" s="235" t="s">
        <v>268</v>
      </c>
      <c r="E364" s="40"/>
      <c r="F364" s="277" t="s">
        <v>559</v>
      </c>
      <c r="G364" s="40"/>
      <c r="H364" s="40"/>
      <c r="I364" s="278"/>
      <c r="J364" s="40"/>
      <c r="K364" s="40"/>
      <c r="L364" s="44"/>
      <c r="M364" s="279"/>
      <c r="N364" s="280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268</v>
      </c>
      <c r="AU364" s="17" t="s">
        <v>86</v>
      </c>
    </row>
    <row r="365" s="2" customFormat="1" ht="24.15" customHeight="1">
      <c r="A365" s="38"/>
      <c r="B365" s="39"/>
      <c r="C365" s="219" t="s">
        <v>560</v>
      </c>
      <c r="D365" s="219" t="s">
        <v>134</v>
      </c>
      <c r="E365" s="220" t="s">
        <v>561</v>
      </c>
      <c r="F365" s="221" t="s">
        <v>562</v>
      </c>
      <c r="G365" s="222" t="s">
        <v>149</v>
      </c>
      <c r="H365" s="223">
        <v>60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41</v>
      </c>
      <c r="O365" s="91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138</v>
      </c>
      <c r="AT365" s="231" t="s">
        <v>134</v>
      </c>
      <c r="AU365" s="231" t="s">
        <v>86</v>
      </c>
      <c r="AY365" s="17" t="s">
        <v>132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84</v>
      </c>
      <c r="BK365" s="232">
        <f>ROUND(I365*H365,2)</f>
        <v>0</v>
      </c>
      <c r="BL365" s="17" t="s">
        <v>138</v>
      </c>
      <c r="BM365" s="231" t="s">
        <v>563</v>
      </c>
    </row>
    <row r="366" s="13" customFormat="1">
      <c r="A366" s="13"/>
      <c r="B366" s="233"/>
      <c r="C366" s="234"/>
      <c r="D366" s="235" t="s">
        <v>143</v>
      </c>
      <c r="E366" s="236" t="s">
        <v>1</v>
      </c>
      <c r="F366" s="237" t="s">
        <v>564</v>
      </c>
      <c r="G366" s="234"/>
      <c r="H366" s="238">
        <v>60</v>
      </c>
      <c r="I366" s="239"/>
      <c r="J366" s="234"/>
      <c r="K366" s="234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143</v>
      </c>
      <c r="AU366" s="244" t="s">
        <v>86</v>
      </c>
      <c r="AV366" s="13" t="s">
        <v>86</v>
      </c>
      <c r="AW366" s="13" t="s">
        <v>33</v>
      </c>
      <c r="AX366" s="13" t="s">
        <v>76</v>
      </c>
      <c r="AY366" s="244" t="s">
        <v>132</v>
      </c>
    </row>
    <row r="367" s="14" customFormat="1">
      <c r="A367" s="14"/>
      <c r="B367" s="245"/>
      <c r="C367" s="246"/>
      <c r="D367" s="235" t="s">
        <v>143</v>
      </c>
      <c r="E367" s="247" t="s">
        <v>1</v>
      </c>
      <c r="F367" s="248" t="s">
        <v>145</v>
      </c>
      <c r="G367" s="246"/>
      <c r="H367" s="249">
        <v>60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143</v>
      </c>
      <c r="AU367" s="255" t="s">
        <v>86</v>
      </c>
      <c r="AV367" s="14" t="s">
        <v>138</v>
      </c>
      <c r="AW367" s="14" t="s">
        <v>33</v>
      </c>
      <c r="AX367" s="14" t="s">
        <v>84</v>
      </c>
      <c r="AY367" s="255" t="s">
        <v>132</v>
      </c>
    </row>
    <row r="368" s="2" customFormat="1" ht="55.5" customHeight="1">
      <c r="A368" s="38"/>
      <c r="B368" s="39"/>
      <c r="C368" s="219" t="s">
        <v>565</v>
      </c>
      <c r="D368" s="219" t="s">
        <v>134</v>
      </c>
      <c r="E368" s="220" t="s">
        <v>566</v>
      </c>
      <c r="F368" s="221" t="s">
        <v>567</v>
      </c>
      <c r="G368" s="222" t="s">
        <v>205</v>
      </c>
      <c r="H368" s="223">
        <v>2</v>
      </c>
      <c r="I368" s="224"/>
      <c r="J368" s="225">
        <f>ROUND(I368*H368,2)</f>
        <v>0</v>
      </c>
      <c r="K368" s="226"/>
      <c r="L368" s="44"/>
      <c r="M368" s="227" t="s">
        <v>1</v>
      </c>
      <c r="N368" s="228" t="s">
        <v>41</v>
      </c>
      <c r="O368" s="91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1" t="s">
        <v>138</v>
      </c>
      <c r="AT368" s="231" t="s">
        <v>134</v>
      </c>
      <c r="AU368" s="231" t="s">
        <v>86</v>
      </c>
      <c r="AY368" s="17" t="s">
        <v>132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7" t="s">
        <v>84</v>
      </c>
      <c r="BK368" s="232">
        <f>ROUND(I368*H368,2)</f>
        <v>0</v>
      </c>
      <c r="BL368" s="17" t="s">
        <v>138</v>
      </c>
      <c r="BM368" s="231" t="s">
        <v>568</v>
      </c>
    </row>
    <row r="369" s="15" customFormat="1">
      <c r="A369" s="15"/>
      <c r="B369" s="267"/>
      <c r="C369" s="268"/>
      <c r="D369" s="235" t="s">
        <v>143</v>
      </c>
      <c r="E369" s="269" t="s">
        <v>1</v>
      </c>
      <c r="F369" s="270" t="s">
        <v>569</v>
      </c>
      <c r="G369" s="268"/>
      <c r="H369" s="269" t="s">
        <v>1</v>
      </c>
      <c r="I369" s="271"/>
      <c r="J369" s="268"/>
      <c r="K369" s="268"/>
      <c r="L369" s="272"/>
      <c r="M369" s="273"/>
      <c r="N369" s="274"/>
      <c r="O369" s="274"/>
      <c r="P369" s="274"/>
      <c r="Q369" s="274"/>
      <c r="R369" s="274"/>
      <c r="S369" s="274"/>
      <c r="T369" s="27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6" t="s">
        <v>143</v>
      </c>
      <c r="AU369" s="276" t="s">
        <v>86</v>
      </c>
      <c r="AV369" s="15" t="s">
        <v>84</v>
      </c>
      <c r="AW369" s="15" t="s">
        <v>33</v>
      </c>
      <c r="AX369" s="15" t="s">
        <v>76</v>
      </c>
      <c r="AY369" s="276" t="s">
        <v>132</v>
      </c>
    </row>
    <row r="370" s="13" customFormat="1">
      <c r="A370" s="13"/>
      <c r="B370" s="233"/>
      <c r="C370" s="234"/>
      <c r="D370" s="235" t="s">
        <v>143</v>
      </c>
      <c r="E370" s="236" t="s">
        <v>1</v>
      </c>
      <c r="F370" s="237" t="s">
        <v>570</v>
      </c>
      <c r="G370" s="234"/>
      <c r="H370" s="238">
        <v>2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143</v>
      </c>
      <c r="AU370" s="244" t="s">
        <v>86</v>
      </c>
      <c r="AV370" s="13" t="s">
        <v>86</v>
      </c>
      <c r="AW370" s="13" t="s">
        <v>33</v>
      </c>
      <c r="AX370" s="13" t="s">
        <v>76</v>
      </c>
      <c r="AY370" s="244" t="s">
        <v>132</v>
      </c>
    </row>
    <row r="371" s="14" customFormat="1">
      <c r="A371" s="14"/>
      <c r="B371" s="245"/>
      <c r="C371" s="246"/>
      <c r="D371" s="235" t="s">
        <v>143</v>
      </c>
      <c r="E371" s="247" t="s">
        <v>1</v>
      </c>
      <c r="F371" s="248" t="s">
        <v>145</v>
      </c>
      <c r="G371" s="246"/>
      <c r="H371" s="249">
        <v>2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143</v>
      </c>
      <c r="AU371" s="255" t="s">
        <v>86</v>
      </c>
      <c r="AV371" s="14" t="s">
        <v>138</v>
      </c>
      <c r="AW371" s="14" t="s">
        <v>33</v>
      </c>
      <c r="AX371" s="14" t="s">
        <v>84</v>
      </c>
      <c r="AY371" s="255" t="s">
        <v>132</v>
      </c>
    </row>
    <row r="372" s="2" customFormat="1" ht="37.8" customHeight="1">
      <c r="A372" s="38"/>
      <c r="B372" s="39"/>
      <c r="C372" s="219" t="s">
        <v>571</v>
      </c>
      <c r="D372" s="219" t="s">
        <v>134</v>
      </c>
      <c r="E372" s="220" t="s">
        <v>572</v>
      </c>
      <c r="F372" s="221" t="s">
        <v>573</v>
      </c>
      <c r="G372" s="222" t="s">
        <v>235</v>
      </c>
      <c r="H372" s="223">
        <v>1</v>
      </c>
      <c r="I372" s="224"/>
      <c r="J372" s="225">
        <f>ROUND(I372*H372,2)</f>
        <v>0</v>
      </c>
      <c r="K372" s="226"/>
      <c r="L372" s="44"/>
      <c r="M372" s="227" t="s">
        <v>1</v>
      </c>
      <c r="N372" s="228" t="s">
        <v>41</v>
      </c>
      <c r="O372" s="91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1" t="s">
        <v>138</v>
      </c>
      <c r="AT372" s="231" t="s">
        <v>134</v>
      </c>
      <c r="AU372" s="231" t="s">
        <v>86</v>
      </c>
      <c r="AY372" s="17" t="s">
        <v>132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7" t="s">
        <v>84</v>
      </c>
      <c r="BK372" s="232">
        <f>ROUND(I372*H372,2)</f>
        <v>0</v>
      </c>
      <c r="BL372" s="17" t="s">
        <v>138</v>
      </c>
      <c r="BM372" s="231" t="s">
        <v>574</v>
      </c>
    </row>
    <row r="373" s="2" customFormat="1" ht="37.8" customHeight="1">
      <c r="A373" s="38"/>
      <c r="B373" s="39"/>
      <c r="C373" s="219" t="s">
        <v>575</v>
      </c>
      <c r="D373" s="219" t="s">
        <v>134</v>
      </c>
      <c r="E373" s="220" t="s">
        <v>576</v>
      </c>
      <c r="F373" s="221" t="s">
        <v>577</v>
      </c>
      <c r="G373" s="222" t="s">
        <v>205</v>
      </c>
      <c r="H373" s="223">
        <v>30</v>
      </c>
      <c r="I373" s="224"/>
      <c r="J373" s="225">
        <f>ROUND(I373*H373,2)</f>
        <v>0</v>
      </c>
      <c r="K373" s="226"/>
      <c r="L373" s="44"/>
      <c r="M373" s="227" t="s">
        <v>1</v>
      </c>
      <c r="N373" s="228" t="s">
        <v>41</v>
      </c>
      <c r="O373" s="91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1" t="s">
        <v>138</v>
      </c>
      <c r="AT373" s="231" t="s">
        <v>134</v>
      </c>
      <c r="AU373" s="231" t="s">
        <v>86</v>
      </c>
      <c r="AY373" s="17" t="s">
        <v>132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7" t="s">
        <v>84</v>
      </c>
      <c r="BK373" s="232">
        <f>ROUND(I373*H373,2)</f>
        <v>0</v>
      </c>
      <c r="BL373" s="17" t="s">
        <v>138</v>
      </c>
      <c r="BM373" s="231" t="s">
        <v>578</v>
      </c>
    </row>
    <row r="374" s="13" customFormat="1">
      <c r="A374" s="13"/>
      <c r="B374" s="233"/>
      <c r="C374" s="234"/>
      <c r="D374" s="235" t="s">
        <v>143</v>
      </c>
      <c r="E374" s="236" t="s">
        <v>1</v>
      </c>
      <c r="F374" s="237" t="s">
        <v>579</v>
      </c>
      <c r="G374" s="234"/>
      <c r="H374" s="238">
        <v>30</v>
      </c>
      <c r="I374" s="239"/>
      <c r="J374" s="234"/>
      <c r="K374" s="234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143</v>
      </c>
      <c r="AU374" s="244" t="s">
        <v>86</v>
      </c>
      <c r="AV374" s="13" t="s">
        <v>86</v>
      </c>
      <c r="AW374" s="13" t="s">
        <v>33</v>
      </c>
      <c r="AX374" s="13" t="s">
        <v>76</v>
      </c>
      <c r="AY374" s="244" t="s">
        <v>132</v>
      </c>
    </row>
    <row r="375" s="14" customFormat="1">
      <c r="A375" s="14"/>
      <c r="B375" s="245"/>
      <c r="C375" s="246"/>
      <c r="D375" s="235" t="s">
        <v>143</v>
      </c>
      <c r="E375" s="247" t="s">
        <v>1</v>
      </c>
      <c r="F375" s="248" t="s">
        <v>145</v>
      </c>
      <c r="G375" s="246"/>
      <c r="H375" s="249">
        <v>30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143</v>
      </c>
      <c r="AU375" s="255" t="s">
        <v>86</v>
      </c>
      <c r="AV375" s="14" t="s">
        <v>138</v>
      </c>
      <c r="AW375" s="14" t="s">
        <v>33</v>
      </c>
      <c r="AX375" s="14" t="s">
        <v>84</v>
      </c>
      <c r="AY375" s="255" t="s">
        <v>132</v>
      </c>
    </row>
    <row r="376" s="2" customFormat="1" ht="16.5" customHeight="1">
      <c r="A376" s="38"/>
      <c r="B376" s="39"/>
      <c r="C376" s="219" t="s">
        <v>580</v>
      </c>
      <c r="D376" s="219" t="s">
        <v>134</v>
      </c>
      <c r="E376" s="220" t="s">
        <v>581</v>
      </c>
      <c r="F376" s="221" t="s">
        <v>582</v>
      </c>
      <c r="G376" s="222" t="s">
        <v>235</v>
      </c>
      <c r="H376" s="223">
        <v>1</v>
      </c>
      <c r="I376" s="224"/>
      <c r="J376" s="225">
        <f>ROUND(I376*H376,2)</f>
        <v>0</v>
      </c>
      <c r="K376" s="226"/>
      <c r="L376" s="44"/>
      <c r="M376" s="227" t="s">
        <v>1</v>
      </c>
      <c r="N376" s="228" t="s">
        <v>41</v>
      </c>
      <c r="O376" s="91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138</v>
      </c>
      <c r="AT376" s="231" t="s">
        <v>134</v>
      </c>
      <c r="AU376" s="231" t="s">
        <v>86</v>
      </c>
      <c r="AY376" s="17" t="s">
        <v>132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84</v>
      </c>
      <c r="BK376" s="232">
        <f>ROUND(I376*H376,2)</f>
        <v>0</v>
      </c>
      <c r="BL376" s="17" t="s">
        <v>138</v>
      </c>
      <c r="BM376" s="231" t="s">
        <v>583</v>
      </c>
    </row>
    <row r="377" s="2" customFormat="1" ht="21.75" customHeight="1">
      <c r="A377" s="38"/>
      <c r="B377" s="39"/>
      <c r="C377" s="219" t="s">
        <v>584</v>
      </c>
      <c r="D377" s="219" t="s">
        <v>134</v>
      </c>
      <c r="E377" s="220" t="s">
        <v>585</v>
      </c>
      <c r="F377" s="221" t="s">
        <v>586</v>
      </c>
      <c r="G377" s="222" t="s">
        <v>149</v>
      </c>
      <c r="H377" s="223">
        <v>2.2000000000000002</v>
      </c>
      <c r="I377" s="224"/>
      <c r="J377" s="225">
        <f>ROUND(I377*H377,2)</f>
        <v>0</v>
      </c>
      <c r="K377" s="226"/>
      <c r="L377" s="44"/>
      <c r="M377" s="227" t="s">
        <v>1</v>
      </c>
      <c r="N377" s="228" t="s">
        <v>41</v>
      </c>
      <c r="O377" s="91"/>
      <c r="P377" s="229">
        <f>O377*H377</f>
        <v>0</v>
      </c>
      <c r="Q377" s="229">
        <v>0</v>
      </c>
      <c r="R377" s="229">
        <f>Q377*H377</f>
        <v>0</v>
      </c>
      <c r="S377" s="229">
        <v>0</v>
      </c>
      <c r="T377" s="23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138</v>
      </c>
      <c r="AT377" s="231" t="s">
        <v>134</v>
      </c>
      <c r="AU377" s="231" t="s">
        <v>86</v>
      </c>
      <c r="AY377" s="17" t="s">
        <v>132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84</v>
      </c>
      <c r="BK377" s="232">
        <f>ROUND(I377*H377,2)</f>
        <v>0</v>
      </c>
      <c r="BL377" s="17" t="s">
        <v>138</v>
      </c>
      <c r="BM377" s="231" t="s">
        <v>587</v>
      </c>
    </row>
    <row r="378" s="2" customFormat="1">
      <c r="A378" s="38"/>
      <c r="B378" s="39"/>
      <c r="C378" s="40"/>
      <c r="D378" s="235" t="s">
        <v>268</v>
      </c>
      <c r="E378" s="40"/>
      <c r="F378" s="277" t="s">
        <v>588</v>
      </c>
      <c r="G378" s="40"/>
      <c r="H378" s="40"/>
      <c r="I378" s="278"/>
      <c r="J378" s="40"/>
      <c r="K378" s="40"/>
      <c r="L378" s="44"/>
      <c r="M378" s="279"/>
      <c r="N378" s="280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268</v>
      </c>
      <c r="AU378" s="17" t="s">
        <v>86</v>
      </c>
    </row>
    <row r="379" s="13" customFormat="1">
      <c r="A379" s="13"/>
      <c r="B379" s="233"/>
      <c r="C379" s="234"/>
      <c r="D379" s="235" t="s">
        <v>143</v>
      </c>
      <c r="E379" s="236" t="s">
        <v>1</v>
      </c>
      <c r="F379" s="237" t="s">
        <v>589</v>
      </c>
      <c r="G379" s="234"/>
      <c r="H379" s="238">
        <v>2.2000000000000002</v>
      </c>
      <c r="I379" s="239"/>
      <c r="J379" s="234"/>
      <c r="K379" s="234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143</v>
      </c>
      <c r="AU379" s="244" t="s">
        <v>86</v>
      </c>
      <c r="AV379" s="13" t="s">
        <v>86</v>
      </c>
      <c r="AW379" s="13" t="s">
        <v>33</v>
      </c>
      <c r="AX379" s="13" t="s">
        <v>76</v>
      </c>
      <c r="AY379" s="244" t="s">
        <v>132</v>
      </c>
    </row>
    <row r="380" s="14" customFormat="1">
      <c r="A380" s="14"/>
      <c r="B380" s="245"/>
      <c r="C380" s="246"/>
      <c r="D380" s="235" t="s">
        <v>143</v>
      </c>
      <c r="E380" s="247" t="s">
        <v>1</v>
      </c>
      <c r="F380" s="248" t="s">
        <v>145</v>
      </c>
      <c r="G380" s="246"/>
      <c r="H380" s="249">
        <v>2.2000000000000002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143</v>
      </c>
      <c r="AU380" s="255" t="s">
        <v>86</v>
      </c>
      <c r="AV380" s="14" t="s">
        <v>138</v>
      </c>
      <c r="AW380" s="14" t="s">
        <v>33</v>
      </c>
      <c r="AX380" s="14" t="s">
        <v>84</v>
      </c>
      <c r="AY380" s="255" t="s">
        <v>132</v>
      </c>
    </row>
    <row r="381" s="2" customFormat="1" ht="24.15" customHeight="1">
      <c r="A381" s="38"/>
      <c r="B381" s="39"/>
      <c r="C381" s="219" t="s">
        <v>590</v>
      </c>
      <c r="D381" s="219" t="s">
        <v>134</v>
      </c>
      <c r="E381" s="220" t="s">
        <v>591</v>
      </c>
      <c r="F381" s="221" t="s">
        <v>592</v>
      </c>
      <c r="G381" s="222" t="s">
        <v>593</v>
      </c>
      <c r="H381" s="223">
        <v>6</v>
      </c>
      <c r="I381" s="224"/>
      <c r="J381" s="225">
        <f>ROUND(I381*H381,2)</f>
        <v>0</v>
      </c>
      <c r="K381" s="226"/>
      <c r="L381" s="44"/>
      <c r="M381" s="227" t="s">
        <v>1</v>
      </c>
      <c r="N381" s="228" t="s">
        <v>41</v>
      </c>
      <c r="O381" s="91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138</v>
      </c>
      <c r="AT381" s="231" t="s">
        <v>134</v>
      </c>
      <c r="AU381" s="231" t="s">
        <v>86</v>
      </c>
      <c r="AY381" s="17" t="s">
        <v>132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84</v>
      </c>
      <c r="BK381" s="232">
        <f>ROUND(I381*H381,2)</f>
        <v>0</v>
      </c>
      <c r="BL381" s="17" t="s">
        <v>138</v>
      </c>
      <c r="BM381" s="231" t="s">
        <v>594</v>
      </c>
    </row>
    <row r="382" s="13" customFormat="1">
      <c r="A382" s="13"/>
      <c r="B382" s="233"/>
      <c r="C382" s="234"/>
      <c r="D382" s="235" t="s">
        <v>143</v>
      </c>
      <c r="E382" s="236" t="s">
        <v>1</v>
      </c>
      <c r="F382" s="237" t="s">
        <v>160</v>
      </c>
      <c r="G382" s="234"/>
      <c r="H382" s="238">
        <v>6</v>
      </c>
      <c r="I382" s="239"/>
      <c r="J382" s="234"/>
      <c r="K382" s="234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143</v>
      </c>
      <c r="AU382" s="244" t="s">
        <v>86</v>
      </c>
      <c r="AV382" s="13" t="s">
        <v>86</v>
      </c>
      <c r="AW382" s="13" t="s">
        <v>33</v>
      </c>
      <c r="AX382" s="13" t="s">
        <v>76</v>
      </c>
      <c r="AY382" s="244" t="s">
        <v>132</v>
      </c>
    </row>
    <row r="383" s="14" customFormat="1">
      <c r="A383" s="14"/>
      <c r="B383" s="245"/>
      <c r="C383" s="246"/>
      <c r="D383" s="235" t="s">
        <v>143</v>
      </c>
      <c r="E383" s="247" t="s">
        <v>1</v>
      </c>
      <c r="F383" s="248" t="s">
        <v>145</v>
      </c>
      <c r="G383" s="246"/>
      <c r="H383" s="249">
        <v>6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143</v>
      </c>
      <c r="AU383" s="255" t="s">
        <v>86</v>
      </c>
      <c r="AV383" s="14" t="s">
        <v>138</v>
      </c>
      <c r="AW383" s="14" t="s">
        <v>33</v>
      </c>
      <c r="AX383" s="14" t="s">
        <v>84</v>
      </c>
      <c r="AY383" s="255" t="s">
        <v>132</v>
      </c>
    </row>
    <row r="384" s="2" customFormat="1" ht="33" customHeight="1">
      <c r="A384" s="38"/>
      <c r="B384" s="39"/>
      <c r="C384" s="219" t="s">
        <v>595</v>
      </c>
      <c r="D384" s="219" t="s">
        <v>134</v>
      </c>
      <c r="E384" s="220" t="s">
        <v>596</v>
      </c>
      <c r="F384" s="221" t="s">
        <v>597</v>
      </c>
      <c r="G384" s="222" t="s">
        <v>593</v>
      </c>
      <c r="H384" s="223">
        <v>600</v>
      </c>
      <c r="I384" s="224"/>
      <c r="J384" s="225">
        <f>ROUND(I384*H384,2)</f>
        <v>0</v>
      </c>
      <c r="K384" s="226"/>
      <c r="L384" s="44"/>
      <c r="M384" s="227" t="s">
        <v>1</v>
      </c>
      <c r="N384" s="228" t="s">
        <v>41</v>
      </c>
      <c r="O384" s="91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1" t="s">
        <v>138</v>
      </c>
      <c r="AT384" s="231" t="s">
        <v>134</v>
      </c>
      <c r="AU384" s="231" t="s">
        <v>86</v>
      </c>
      <c r="AY384" s="17" t="s">
        <v>132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7" t="s">
        <v>84</v>
      </c>
      <c r="BK384" s="232">
        <f>ROUND(I384*H384,2)</f>
        <v>0</v>
      </c>
      <c r="BL384" s="17" t="s">
        <v>138</v>
      </c>
      <c r="BM384" s="231" t="s">
        <v>598</v>
      </c>
    </row>
    <row r="385" s="13" customFormat="1">
      <c r="A385" s="13"/>
      <c r="B385" s="233"/>
      <c r="C385" s="234"/>
      <c r="D385" s="235" t="s">
        <v>143</v>
      </c>
      <c r="E385" s="236" t="s">
        <v>1</v>
      </c>
      <c r="F385" s="237" t="s">
        <v>599</v>
      </c>
      <c r="G385" s="234"/>
      <c r="H385" s="238">
        <v>600</v>
      </c>
      <c r="I385" s="239"/>
      <c r="J385" s="234"/>
      <c r="K385" s="234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143</v>
      </c>
      <c r="AU385" s="244" t="s">
        <v>86</v>
      </c>
      <c r="AV385" s="13" t="s">
        <v>86</v>
      </c>
      <c r="AW385" s="13" t="s">
        <v>33</v>
      </c>
      <c r="AX385" s="13" t="s">
        <v>76</v>
      </c>
      <c r="AY385" s="244" t="s">
        <v>132</v>
      </c>
    </row>
    <row r="386" s="14" customFormat="1">
      <c r="A386" s="14"/>
      <c r="B386" s="245"/>
      <c r="C386" s="246"/>
      <c r="D386" s="235" t="s">
        <v>143</v>
      </c>
      <c r="E386" s="247" t="s">
        <v>1</v>
      </c>
      <c r="F386" s="248" t="s">
        <v>145</v>
      </c>
      <c r="G386" s="246"/>
      <c r="H386" s="249">
        <v>600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143</v>
      </c>
      <c r="AU386" s="255" t="s">
        <v>86</v>
      </c>
      <c r="AV386" s="14" t="s">
        <v>138</v>
      </c>
      <c r="AW386" s="14" t="s">
        <v>33</v>
      </c>
      <c r="AX386" s="14" t="s">
        <v>84</v>
      </c>
      <c r="AY386" s="255" t="s">
        <v>132</v>
      </c>
    </row>
    <row r="387" s="2" customFormat="1" ht="24.15" customHeight="1">
      <c r="A387" s="38"/>
      <c r="B387" s="39"/>
      <c r="C387" s="219" t="s">
        <v>600</v>
      </c>
      <c r="D387" s="219" t="s">
        <v>134</v>
      </c>
      <c r="E387" s="220" t="s">
        <v>601</v>
      </c>
      <c r="F387" s="221" t="s">
        <v>602</v>
      </c>
      <c r="G387" s="222" t="s">
        <v>593</v>
      </c>
      <c r="H387" s="223">
        <v>6</v>
      </c>
      <c r="I387" s="224"/>
      <c r="J387" s="225">
        <f>ROUND(I387*H387,2)</f>
        <v>0</v>
      </c>
      <c r="K387" s="226"/>
      <c r="L387" s="44"/>
      <c r="M387" s="227" t="s">
        <v>1</v>
      </c>
      <c r="N387" s="228" t="s">
        <v>41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138</v>
      </c>
      <c r="AT387" s="231" t="s">
        <v>134</v>
      </c>
      <c r="AU387" s="231" t="s">
        <v>86</v>
      </c>
      <c r="AY387" s="17" t="s">
        <v>132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84</v>
      </c>
      <c r="BK387" s="232">
        <f>ROUND(I387*H387,2)</f>
        <v>0</v>
      </c>
      <c r="BL387" s="17" t="s">
        <v>138</v>
      </c>
      <c r="BM387" s="231" t="s">
        <v>603</v>
      </c>
    </row>
    <row r="388" s="13" customFormat="1">
      <c r="A388" s="13"/>
      <c r="B388" s="233"/>
      <c r="C388" s="234"/>
      <c r="D388" s="235" t="s">
        <v>143</v>
      </c>
      <c r="E388" s="236" t="s">
        <v>1</v>
      </c>
      <c r="F388" s="237" t="s">
        <v>160</v>
      </c>
      <c r="G388" s="234"/>
      <c r="H388" s="238">
        <v>6</v>
      </c>
      <c r="I388" s="239"/>
      <c r="J388" s="234"/>
      <c r="K388" s="234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143</v>
      </c>
      <c r="AU388" s="244" t="s">
        <v>86</v>
      </c>
      <c r="AV388" s="13" t="s">
        <v>86</v>
      </c>
      <c r="AW388" s="13" t="s">
        <v>33</v>
      </c>
      <c r="AX388" s="13" t="s">
        <v>76</v>
      </c>
      <c r="AY388" s="244" t="s">
        <v>132</v>
      </c>
    </row>
    <row r="389" s="14" customFormat="1">
      <c r="A389" s="14"/>
      <c r="B389" s="245"/>
      <c r="C389" s="246"/>
      <c r="D389" s="235" t="s">
        <v>143</v>
      </c>
      <c r="E389" s="247" t="s">
        <v>1</v>
      </c>
      <c r="F389" s="248" t="s">
        <v>145</v>
      </c>
      <c r="G389" s="246"/>
      <c r="H389" s="249">
        <v>6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143</v>
      </c>
      <c r="AU389" s="255" t="s">
        <v>86</v>
      </c>
      <c r="AV389" s="14" t="s">
        <v>138</v>
      </c>
      <c r="AW389" s="14" t="s">
        <v>33</v>
      </c>
      <c r="AX389" s="14" t="s">
        <v>84</v>
      </c>
      <c r="AY389" s="255" t="s">
        <v>132</v>
      </c>
    </row>
    <row r="390" s="2" customFormat="1" ht="24.15" customHeight="1">
      <c r="A390" s="38"/>
      <c r="B390" s="39"/>
      <c r="C390" s="219" t="s">
        <v>604</v>
      </c>
      <c r="D390" s="219" t="s">
        <v>134</v>
      </c>
      <c r="E390" s="220" t="s">
        <v>605</v>
      </c>
      <c r="F390" s="221" t="s">
        <v>606</v>
      </c>
      <c r="G390" s="222" t="s">
        <v>137</v>
      </c>
      <c r="H390" s="223">
        <v>62.200000000000003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41</v>
      </c>
      <c r="O390" s="91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138</v>
      </c>
      <c r="AT390" s="231" t="s">
        <v>134</v>
      </c>
      <c r="AU390" s="231" t="s">
        <v>86</v>
      </c>
      <c r="AY390" s="17" t="s">
        <v>132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84</v>
      </c>
      <c r="BK390" s="232">
        <f>ROUND(I390*H390,2)</f>
        <v>0</v>
      </c>
      <c r="BL390" s="17" t="s">
        <v>138</v>
      </c>
      <c r="BM390" s="231" t="s">
        <v>607</v>
      </c>
    </row>
    <row r="391" s="13" customFormat="1">
      <c r="A391" s="13"/>
      <c r="B391" s="233"/>
      <c r="C391" s="234"/>
      <c r="D391" s="235" t="s">
        <v>143</v>
      </c>
      <c r="E391" s="236" t="s">
        <v>1</v>
      </c>
      <c r="F391" s="237" t="s">
        <v>608</v>
      </c>
      <c r="G391" s="234"/>
      <c r="H391" s="238">
        <v>43.600000000000001</v>
      </c>
      <c r="I391" s="239"/>
      <c r="J391" s="234"/>
      <c r="K391" s="234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143</v>
      </c>
      <c r="AU391" s="244" t="s">
        <v>86</v>
      </c>
      <c r="AV391" s="13" t="s">
        <v>86</v>
      </c>
      <c r="AW391" s="13" t="s">
        <v>33</v>
      </c>
      <c r="AX391" s="13" t="s">
        <v>76</v>
      </c>
      <c r="AY391" s="244" t="s">
        <v>132</v>
      </c>
    </row>
    <row r="392" s="13" customFormat="1">
      <c r="A392" s="13"/>
      <c r="B392" s="233"/>
      <c r="C392" s="234"/>
      <c r="D392" s="235" t="s">
        <v>143</v>
      </c>
      <c r="E392" s="236" t="s">
        <v>1</v>
      </c>
      <c r="F392" s="237" t="s">
        <v>609</v>
      </c>
      <c r="G392" s="234"/>
      <c r="H392" s="238">
        <v>18.600000000000001</v>
      </c>
      <c r="I392" s="239"/>
      <c r="J392" s="234"/>
      <c r="K392" s="234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143</v>
      </c>
      <c r="AU392" s="244" t="s">
        <v>86</v>
      </c>
      <c r="AV392" s="13" t="s">
        <v>86</v>
      </c>
      <c r="AW392" s="13" t="s">
        <v>33</v>
      </c>
      <c r="AX392" s="13" t="s">
        <v>76</v>
      </c>
      <c r="AY392" s="244" t="s">
        <v>132</v>
      </c>
    </row>
    <row r="393" s="14" customFormat="1">
      <c r="A393" s="14"/>
      <c r="B393" s="245"/>
      <c r="C393" s="246"/>
      <c r="D393" s="235" t="s">
        <v>143</v>
      </c>
      <c r="E393" s="247" t="s">
        <v>1</v>
      </c>
      <c r="F393" s="248" t="s">
        <v>145</v>
      </c>
      <c r="G393" s="246"/>
      <c r="H393" s="249">
        <v>62.200000000000003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143</v>
      </c>
      <c r="AU393" s="255" t="s">
        <v>86</v>
      </c>
      <c r="AV393" s="14" t="s">
        <v>138</v>
      </c>
      <c r="AW393" s="14" t="s">
        <v>33</v>
      </c>
      <c r="AX393" s="14" t="s">
        <v>84</v>
      </c>
      <c r="AY393" s="255" t="s">
        <v>132</v>
      </c>
    </row>
    <row r="394" s="2" customFormat="1" ht="33" customHeight="1">
      <c r="A394" s="38"/>
      <c r="B394" s="39"/>
      <c r="C394" s="219" t="s">
        <v>610</v>
      </c>
      <c r="D394" s="219" t="s">
        <v>134</v>
      </c>
      <c r="E394" s="220" t="s">
        <v>611</v>
      </c>
      <c r="F394" s="221" t="s">
        <v>612</v>
      </c>
      <c r="G394" s="222" t="s">
        <v>304</v>
      </c>
      <c r="H394" s="223">
        <v>35.200000000000003</v>
      </c>
      <c r="I394" s="224"/>
      <c r="J394" s="225">
        <f>ROUND(I394*H394,2)</f>
        <v>0</v>
      </c>
      <c r="K394" s="226"/>
      <c r="L394" s="44"/>
      <c r="M394" s="227" t="s">
        <v>1</v>
      </c>
      <c r="N394" s="228" t="s">
        <v>41</v>
      </c>
      <c r="O394" s="91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1" t="s">
        <v>138</v>
      </c>
      <c r="AT394" s="231" t="s">
        <v>134</v>
      </c>
      <c r="AU394" s="231" t="s">
        <v>86</v>
      </c>
      <c r="AY394" s="17" t="s">
        <v>132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7" t="s">
        <v>84</v>
      </c>
      <c r="BK394" s="232">
        <f>ROUND(I394*H394,2)</f>
        <v>0</v>
      </c>
      <c r="BL394" s="17" t="s">
        <v>138</v>
      </c>
      <c r="BM394" s="231" t="s">
        <v>613</v>
      </c>
    </row>
    <row r="395" s="13" customFormat="1">
      <c r="A395" s="13"/>
      <c r="B395" s="233"/>
      <c r="C395" s="234"/>
      <c r="D395" s="235" t="s">
        <v>143</v>
      </c>
      <c r="E395" s="236" t="s">
        <v>1</v>
      </c>
      <c r="F395" s="237" t="s">
        <v>614</v>
      </c>
      <c r="G395" s="234"/>
      <c r="H395" s="238">
        <v>35.200000000000003</v>
      </c>
      <c r="I395" s="239"/>
      <c r="J395" s="234"/>
      <c r="K395" s="234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143</v>
      </c>
      <c r="AU395" s="244" t="s">
        <v>86</v>
      </c>
      <c r="AV395" s="13" t="s">
        <v>86</v>
      </c>
      <c r="AW395" s="13" t="s">
        <v>33</v>
      </c>
      <c r="AX395" s="13" t="s">
        <v>76</v>
      </c>
      <c r="AY395" s="244" t="s">
        <v>132</v>
      </c>
    </row>
    <row r="396" s="14" customFormat="1">
      <c r="A396" s="14"/>
      <c r="B396" s="245"/>
      <c r="C396" s="246"/>
      <c r="D396" s="235" t="s">
        <v>143</v>
      </c>
      <c r="E396" s="247" t="s">
        <v>1</v>
      </c>
      <c r="F396" s="248" t="s">
        <v>145</v>
      </c>
      <c r="G396" s="246"/>
      <c r="H396" s="249">
        <v>35.200000000000003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143</v>
      </c>
      <c r="AU396" s="255" t="s">
        <v>86</v>
      </c>
      <c r="AV396" s="14" t="s">
        <v>138</v>
      </c>
      <c r="AW396" s="14" t="s">
        <v>33</v>
      </c>
      <c r="AX396" s="14" t="s">
        <v>84</v>
      </c>
      <c r="AY396" s="255" t="s">
        <v>132</v>
      </c>
    </row>
    <row r="397" s="2" customFormat="1" ht="44.25" customHeight="1">
      <c r="A397" s="38"/>
      <c r="B397" s="39"/>
      <c r="C397" s="219" t="s">
        <v>615</v>
      </c>
      <c r="D397" s="219" t="s">
        <v>134</v>
      </c>
      <c r="E397" s="220" t="s">
        <v>616</v>
      </c>
      <c r="F397" s="221" t="s">
        <v>617</v>
      </c>
      <c r="G397" s="222" t="s">
        <v>149</v>
      </c>
      <c r="H397" s="223">
        <v>3</v>
      </c>
      <c r="I397" s="224"/>
      <c r="J397" s="225">
        <f>ROUND(I397*H397,2)</f>
        <v>0</v>
      </c>
      <c r="K397" s="226"/>
      <c r="L397" s="44"/>
      <c r="M397" s="227" t="s">
        <v>1</v>
      </c>
      <c r="N397" s="228" t="s">
        <v>41</v>
      </c>
      <c r="O397" s="91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138</v>
      </c>
      <c r="AT397" s="231" t="s">
        <v>134</v>
      </c>
      <c r="AU397" s="231" t="s">
        <v>86</v>
      </c>
      <c r="AY397" s="17" t="s">
        <v>132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84</v>
      </c>
      <c r="BK397" s="232">
        <f>ROUND(I397*H397,2)</f>
        <v>0</v>
      </c>
      <c r="BL397" s="17" t="s">
        <v>138</v>
      </c>
      <c r="BM397" s="231" t="s">
        <v>618</v>
      </c>
    </row>
    <row r="398" s="13" customFormat="1">
      <c r="A398" s="13"/>
      <c r="B398" s="233"/>
      <c r="C398" s="234"/>
      <c r="D398" s="235" t="s">
        <v>143</v>
      </c>
      <c r="E398" s="236" t="s">
        <v>1</v>
      </c>
      <c r="F398" s="237" t="s">
        <v>619</v>
      </c>
      <c r="G398" s="234"/>
      <c r="H398" s="238">
        <v>3</v>
      </c>
      <c r="I398" s="239"/>
      <c r="J398" s="234"/>
      <c r="K398" s="234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143</v>
      </c>
      <c r="AU398" s="244" t="s">
        <v>86</v>
      </c>
      <c r="AV398" s="13" t="s">
        <v>86</v>
      </c>
      <c r="AW398" s="13" t="s">
        <v>33</v>
      </c>
      <c r="AX398" s="13" t="s">
        <v>76</v>
      </c>
      <c r="AY398" s="244" t="s">
        <v>132</v>
      </c>
    </row>
    <row r="399" s="14" customFormat="1">
      <c r="A399" s="14"/>
      <c r="B399" s="245"/>
      <c r="C399" s="246"/>
      <c r="D399" s="235" t="s">
        <v>143</v>
      </c>
      <c r="E399" s="247" t="s">
        <v>1</v>
      </c>
      <c r="F399" s="248" t="s">
        <v>145</v>
      </c>
      <c r="G399" s="246"/>
      <c r="H399" s="249">
        <v>3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143</v>
      </c>
      <c r="AU399" s="255" t="s">
        <v>86</v>
      </c>
      <c r="AV399" s="14" t="s">
        <v>138</v>
      </c>
      <c r="AW399" s="14" t="s">
        <v>33</v>
      </c>
      <c r="AX399" s="14" t="s">
        <v>84</v>
      </c>
      <c r="AY399" s="255" t="s">
        <v>132</v>
      </c>
    </row>
    <row r="400" s="2" customFormat="1" ht="24.15" customHeight="1">
      <c r="A400" s="38"/>
      <c r="B400" s="39"/>
      <c r="C400" s="256" t="s">
        <v>620</v>
      </c>
      <c r="D400" s="256" t="s">
        <v>192</v>
      </c>
      <c r="E400" s="257" t="s">
        <v>621</v>
      </c>
      <c r="F400" s="258" t="s">
        <v>622</v>
      </c>
      <c r="G400" s="259" t="s">
        <v>149</v>
      </c>
      <c r="H400" s="260">
        <v>6</v>
      </c>
      <c r="I400" s="261"/>
      <c r="J400" s="262">
        <f>ROUND(I400*H400,2)</f>
        <v>0</v>
      </c>
      <c r="K400" s="263"/>
      <c r="L400" s="264"/>
      <c r="M400" s="265" t="s">
        <v>1</v>
      </c>
      <c r="N400" s="266" t="s">
        <v>41</v>
      </c>
      <c r="O400" s="91"/>
      <c r="P400" s="229">
        <f>O400*H400</f>
        <v>0</v>
      </c>
      <c r="Q400" s="229">
        <v>0.01235</v>
      </c>
      <c r="R400" s="229">
        <f>Q400*H400</f>
        <v>0.074099999999999999</v>
      </c>
      <c r="S400" s="229">
        <v>0</v>
      </c>
      <c r="T400" s="230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1" t="s">
        <v>175</v>
      </c>
      <c r="AT400" s="231" t="s">
        <v>192</v>
      </c>
      <c r="AU400" s="231" t="s">
        <v>86</v>
      </c>
      <c r="AY400" s="17" t="s">
        <v>132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7" t="s">
        <v>84</v>
      </c>
      <c r="BK400" s="232">
        <f>ROUND(I400*H400,2)</f>
        <v>0</v>
      </c>
      <c r="BL400" s="17" t="s">
        <v>138</v>
      </c>
      <c r="BM400" s="231" t="s">
        <v>623</v>
      </c>
    </row>
    <row r="401" s="13" customFormat="1">
      <c r="A401" s="13"/>
      <c r="B401" s="233"/>
      <c r="C401" s="234"/>
      <c r="D401" s="235" t="s">
        <v>143</v>
      </c>
      <c r="E401" s="236" t="s">
        <v>1</v>
      </c>
      <c r="F401" s="237" t="s">
        <v>624</v>
      </c>
      <c r="G401" s="234"/>
      <c r="H401" s="238">
        <v>6</v>
      </c>
      <c r="I401" s="239"/>
      <c r="J401" s="234"/>
      <c r="K401" s="234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143</v>
      </c>
      <c r="AU401" s="244" t="s">
        <v>86</v>
      </c>
      <c r="AV401" s="13" t="s">
        <v>86</v>
      </c>
      <c r="AW401" s="13" t="s">
        <v>33</v>
      </c>
      <c r="AX401" s="13" t="s">
        <v>76</v>
      </c>
      <c r="AY401" s="244" t="s">
        <v>132</v>
      </c>
    </row>
    <row r="402" s="14" customFormat="1">
      <c r="A402" s="14"/>
      <c r="B402" s="245"/>
      <c r="C402" s="246"/>
      <c r="D402" s="235" t="s">
        <v>143</v>
      </c>
      <c r="E402" s="247" t="s">
        <v>1</v>
      </c>
      <c r="F402" s="248" t="s">
        <v>145</v>
      </c>
      <c r="G402" s="246"/>
      <c r="H402" s="249">
        <v>6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143</v>
      </c>
      <c r="AU402" s="255" t="s">
        <v>86</v>
      </c>
      <c r="AV402" s="14" t="s">
        <v>138</v>
      </c>
      <c r="AW402" s="14" t="s">
        <v>33</v>
      </c>
      <c r="AX402" s="14" t="s">
        <v>84</v>
      </c>
      <c r="AY402" s="255" t="s">
        <v>132</v>
      </c>
    </row>
    <row r="403" s="2" customFormat="1" ht="21.75" customHeight="1">
      <c r="A403" s="38"/>
      <c r="B403" s="39"/>
      <c r="C403" s="219" t="s">
        <v>625</v>
      </c>
      <c r="D403" s="219" t="s">
        <v>134</v>
      </c>
      <c r="E403" s="220" t="s">
        <v>626</v>
      </c>
      <c r="F403" s="221" t="s">
        <v>627</v>
      </c>
      <c r="G403" s="222" t="s">
        <v>149</v>
      </c>
      <c r="H403" s="223">
        <v>33.299999999999997</v>
      </c>
      <c r="I403" s="224"/>
      <c r="J403" s="225">
        <f>ROUND(I403*H403,2)</f>
        <v>0</v>
      </c>
      <c r="K403" s="226"/>
      <c r="L403" s="44"/>
      <c r="M403" s="227" t="s">
        <v>1</v>
      </c>
      <c r="N403" s="228" t="s">
        <v>41</v>
      </c>
      <c r="O403" s="91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138</v>
      </c>
      <c r="AT403" s="231" t="s">
        <v>134</v>
      </c>
      <c r="AU403" s="231" t="s">
        <v>86</v>
      </c>
      <c r="AY403" s="17" t="s">
        <v>132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84</v>
      </c>
      <c r="BK403" s="232">
        <f>ROUND(I403*H403,2)</f>
        <v>0</v>
      </c>
      <c r="BL403" s="17" t="s">
        <v>138</v>
      </c>
      <c r="BM403" s="231" t="s">
        <v>628</v>
      </c>
    </row>
    <row r="404" s="13" customFormat="1">
      <c r="A404" s="13"/>
      <c r="B404" s="233"/>
      <c r="C404" s="234"/>
      <c r="D404" s="235" t="s">
        <v>143</v>
      </c>
      <c r="E404" s="236" t="s">
        <v>1</v>
      </c>
      <c r="F404" s="237" t="s">
        <v>629</v>
      </c>
      <c r="G404" s="234"/>
      <c r="H404" s="238">
        <v>33.299999999999997</v>
      </c>
      <c r="I404" s="239"/>
      <c r="J404" s="234"/>
      <c r="K404" s="234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143</v>
      </c>
      <c r="AU404" s="244" t="s">
        <v>86</v>
      </c>
      <c r="AV404" s="13" t="s">
        <v>86</v>
      </c>
      <c r="AW404" s="13" t="s">
        <v>33</v>
      </c>
      <c r="AX404" s="13" t="s">
        <v>76</v>
      </c>
      <c r="AY404" s="244" t="s">
        <v>132</v>
      </c>
    </row>
    <row r="405" s="14" customFormat="1">
      <c r="A405" s="14"/>
      <c r="B405" s="245"/>
      <c r="C405" s="246"/>
      <c r="D405" s="235" t="s">
        <v>143</v>
      </c>
      <c r="E405" s="247" t="s">
        <v>1</v>
      </c>
      <c r="F405" s="248" t="s">
        <v>145</v>
      </c>
      <c r="G405" s="246"/>
      <c r="H405" s="249">
        <v>33.299999999999997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143</v>
      </c>
      <c r="AU405" s="255" t="s">
        <v>86</v>
      </c>
      <c r="AV405" s="14" t="s">
        <v>138</v>
      </c>
      <c r="AW405" s="14" t="s">
        <v>33</v>
      </c>
      <c r="AX405" s="14" t="s">
        <v>84</v>
      </c>
      <c r="AY405" s="255" t="s">
        <v>132</v>
      </c>
    </row>
    <row r="406" s="2" customFormat="1" ht="24.15" customHeight="1">
      <c r="A406" s="38"/>
      <c r="B406" s="39"/>
      <c r="C406" s="219" t="s">
        <v>630</v>
      </c>
      <c r="D406" s="219" t="s">
        <v>134</v>
      </c>
      <c r="E406" s="220" t="s">
        <v>631</v>
      </c>
      <c r="F406" s="221" t="s">
        <v>632</v>
      </c>
      <c r="G406" s="222" t="s">
        <v>304</v>
      </c>
      <c r="H406" s="223">
        <v>11.800000000000001</v>
      </c>
      <c r="I406" s="224"/>
      <c r="J406" s="225">
        <f>ROUND(I406*H406,2)</f>
        <v>0</v>
      </c>
      <c r="K406" s="226"/>
      <c r="L406" s="44"/>
      <c r="M406" s="227" t="s">
        <v>1</v>
      </c>
      <c r="N406" s="228" t="s">
        <v>41</v>
      </c>
      <c r="O406" s="91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1" t="s">
        <v>138</v>
      </c>
      <c r="AT406" s="231" t="s">
        <v>134</v>
      </c>
      <c r="AU406" s="231" t="s">
        <v>86</v>
      </c>
      <c r="AY406" s="17" t="s">
        <v>132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7" t="s">
        <v>84</v>
      </c>
      <c r="BK406" s="232">
        <f>ROUND(I406*H406,2)</f>
        <v>0</v>
      </c>
      <c r="BL406" s="17" t="s">
        <v>138</v>
      </c>
      <c r="BM406" s="231" t="s">
        <v>633</v>
      </c>
    </row>
    <row r="407" s="13" customFormat="1">
      <c r="A407" s="13"/>
      <c r="B407" s="233"/>
      <c r="C407" s="234"/>
      <c r="D407" s="235" t="s">
        <v>143</v>
      </c>
      <c r="E407" s="236" t="s">
        <v>1</v>
      </c>
      <c r="F407" s="237" t="s">
        <v>634</v>
      </c>
      <c r="G407" s="234"/>
      <c r="H407" s="238">
        <v>11.800000000000001</v>
      </c>
      <c r="I407" s="239"/>
      <c r="J407" s="234"/>
      <c r="K407" s="234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143</v>
      </c>
      <c r="AU407" s="244" t="s">
        <v>86</v>
      </c>
      <c r="AV407" s="13" t="s">
        <v>86</v>
      </c>
      <c r="AW407" s="13" t="s">
        <v>33</v>
      </c>
      <c r="AX407" s="13" t="s">
        <v>76</v>
      </c>
      <c r="AY407" s="244" t="s">
        <v>132</v>
      </c>
    </row>
    <row r="408" s="14" customFormat="1">
      <c r="A408" s="14"/>
      <c r="B408" s="245"/>
      <c r="C408" s="246"/>
      <c r="D408" s="235" t="s">
        <v>143</v>
      </c>
      <c r="E408" s="247" t="s">
        <v>1</v>
      </c>
      <c r="F408" s="248" t="s">
        <v>145</v>
      </c>
      <c r="G408" s="246"/>
      <c r="H408" s="249">
        <v>11.800000000000001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143</v>
      </c>
      <c r="AU408" s="255" t="s">
        <v>86</v>
      </c>
      <c r="AV408" s="14" t="s">
        <v>138</v>
      </c>
      <c r="AW408" s="14" t="s">
        <v>33</v>
      </c>
      <c r="AX408" s="14" t="s">
        <v>84</v>
      </c>
      <c r="AY408" s="255" t="s">
        <v>132</v>
      </c>
    </row>
    <row r="409" s="2" customFormat="1" ht="37.8" customHeight="1">
      <c r="A409" s="38"/>
      <c r="B409" s="39"/>
      <c r="C409" s="219" t="s">
        <v>635</v>
      </c>
      <c r="D409" s="219" t="s">
        <v>134</v>
      </c>
      <c r="E409" s="220" t="s">
        <v>636</v>
      </c>
      <c r="F409" s="221" t="s">
        <v>637</v>
      </c>
      <c r="G409" s="222" t="s">
        <v>304</v>
      </c>
      <c r="H409" s="223">
        <v>58.600000000000001</v>
      </c>
      <c r="I409" s="224"/>
      <c r="J409" s="225">
        <f>ROUND(I409*H409,2)</f>
        <v>0</v>
      </c>
      <c r="K409" s="226"/>
      <c r="L409" s="44"/>
      <c r="M409" s="227" t="s">
        <v>1</v>
      </c>
      <c r="N409" s="228" t="s">
        <v>41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138</v>
      </c>
      <c r="AT409" s="231" t="s">
        <v>134</v>
      </c>
      <c r="AU409" s="231" t="s">
        <v>86</v>
      </c>
      <c r="AY409" s="17" t="s">
        <v>132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84</v>
      </c>
      <c r="BK409" s="232">
        <f>ROUND(I409*H409,2)</f>
        <v>0</v>
      </c>
      <c r="BL409" s="17" t="s">
        <v>138</v>
      </c>
      <c r="BM409" s="231" t="s">
        <v>638</v>
      </c>
    </row>
    <row r="410" s="13" customFormat="1">
      <c r="A410" s="13"/>
      <c r="B410" s="233"/>
      <c r="C410" s="234"/>
      <c r="D410" s="235" t="s">
        <v>143</v>
      </c>
      <c r="E410" s="236" t="s">
        <v>1</v>
      </c>
      <c r="F410" s="237" t="s">
        <v>639</v>
      </c>
      <c r="G410" s="234"/>
      <c r="H410" s="238">
        <v>58.600000000000001</v>
      </c>
      <c r="I410" s="239"/>
      <c r="J410" s="234"/>
      <c r="K410" s="234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143</v>
      </c>
      <c r="AU410" s="244" t="s">
        <v>86</v>
      </c>
      <c r="AV410" s="13" t="s">
        <v>86</v>
      </c>
      <c r="AW410" s="13" t="s">
        <v>33</v>
      </c>
      <c r="AX410" s="13" t="s">
        <v>76</v>
      </c>
      <c r="AY410" s="244" t="s">
        <v>132</v>
      </c>
    </row>
    <row r="411" s="14" customFormat="1">
      <c r="A411" s="14"/>
      <c r="B411" s="245"/>
      <c r="C411" s="246"/>
      <c r="D411" s="235" t="s">
        <v>143</v>
      </c>
      <c r="E411" s="247" t="s">
        <v>1</v>
      </c>
      <c r="F411" s="248" t="s">
        <v>145</v>
      </c>
      <c r="G411" s="246"/>
      <c r="H411" s="249">
        <v>58.600000000000001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143</v>
      </c>
      <c r="AU411" s="255" t="s">
        <v>86</v>
      </c>
      <c r="AV411" s="14" t="s">
        <v>138</v>
      </c>
      <c r="AW411" s="14" t="s">
        <v>33</v>
      </c>
      <c r="AX411" s="14" t="s">
        <v>84</v>
      </c>
      <c r="AY411" s="255" t="s">
        <v>132</v>
      </c>
    </row>
    <row r="412" s="2" customFormat="1" ht="37.8" customHeight="1">
      <c r="A412" s="38"/>
      <c r="B412" s="39"/>
      <c r="C412" s="219" t="s">
        <v>640</v>
      </c>
      <c r="D412" s="219" t="s">
        <v>134</v>
      </c>
      <c r="E412" s="220" t="s">
        <v>641</v>
      </c>
      <c r="F412" s="221" t="s">
        <v>642</v>
      </c>
      <c r="G412" s="222" t="s">
        <v>304</v>
      </c>
      <c r="H412" s="223">
        <v>58.600000000000001</v>
      </c>
      <c r="I412" s="224"/>
      <c r="J412" s="225">
        <f>ROUND(I412*H412,2)</f>
        <v>0</v>
      </c>
      <c r="K412" s="226"/>
      <c r="L412" s="44"/>
      <c r="M412" s="227" t="s">
        <v>1</v>
      </c>
      <c r="N412" s="228" t="s">
        <v>41</v>
      </c>
      <c r="O412" s="91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138</v>
      </c>
      <c r="AT412" s="231" t="s">
        <v>134</v>
      </c>
      <c r="AU412" s="231" t="s">
        <v>86</v>
      </c>
      <c r="AY412" s="17" t="s">
        <v>132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84</v>
      </c>
      <c r="BK412" s="232">
        <f>ROUND(I412*H412,2)</f>
        <v>0</v>
      </c>
      <c r="BL412" s="17" t="s">
        <v>138</v>
      </c>
      <c r="BM412" s="231" t="s">
        <v>643</v>
      </c>
    </row>
    <row r="413" s="13" customFormat="1">
      <c r="A413" s="13"/>
      <c r="B413" s="233"/>
      <c r="C413" s="234"/>
      <c r="D413" s="235" t="s">
        <v>143</v>
      </c>
      <c r="E413" s="236" t="s">
        <v>1</v>
      </c>
      <c r="F413" s="237" t="s">
        <v>639</v>
      </c>
      <c r="G413" s="234"/>
      <c r="H413" s="238">
        <v>58.600000000000001</v>
      </c>
      <c r="I413" s="239"/>
      <c r="J413" s="234"/>
      <c r="K413" s="234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143</v>
      </c>
      <c r="AU413" s="244" t="s">
        <v>86</v>
      </c>
      <c r="AV413" s="13" t="s">
        <v>86</v>
      </c>
      <c r="AW413" s="13" t="s">
        <v>33</v>
      </c>
      <c r="AX413" s="13" t="s">
        <v>76</v>
      </c>
      <c r="AY413" s="244" t="s">
        <v>132</v>
      </c>
    </row>
    <row r="414" s="14" customFormat="1">
      <c r="A414" s="14"/>
      <c r="B414" s="245"/>
      <c r="C414" s="246"/>
      <c r="D414" s="235" t="s">
        <v>143</v>
      </c>
      <c r="E414" s="247" t="s">
        <v>1</v>
      </c>
      <c r="F414" s="248" t="s">
        <v>145</v>
      </c>
      <c r="G414" s="246"/>
      <c r="H414" s="249">
        <v>58.600000000000001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143</v>
      </c>
      <c r="AU414" s="255" t="s">
        <v>86</v>
      </c>
      <c r="AV414" s="14" t="s">
        <v>138</v>
      </c>
      <c r="AW414" s="14" t="s">
        <v>33</v>
      </c>
      <c r="AX414" s="14" t="s">
        <v>84</v>
      </c>
      <c r="AY414" s="255" t="s">
        <v>132</v>
      </c>
    </row>
    <row r="415" s="2" customFormat="1" ht="24.15" customHeight="1">
      <c r="A415" s="38"/>
      <c r="B415" s="39"/>
      <c r="C415" s="219" t="s">
        <v>644</v>
      </c>
      <c r="D415" s="219" t="s">
        <v>134</v>
      </c>
      <c r="E415" s="220" t="s">
        <v>645</v>
      </c>
      <c r="F415" s="221" t="s">
        <v>646</v>
      </c>
      <c r="G415" s="222" t="s">
        <v>304</v>
      </c>
      <c r="H415" s="223">
        <v>58.600000000000001</v>
      </c>
      <c r="I415" s="224"/>
      <c r="J415" s="225">
        <f>ROUND(I415*H415,2)</f>
        <v>0</v>
      </c>
      <c r="K415" s="226"/>
      <c r="L415" s="44"/>
      <c r="M415" s="227" t="s">
        <v>1</v>
      </c>
      <c r="N415" s="228" t="s">
        <v>41</v>
      </c>
      <c r="O415" s="91"/>
      <c r="P415" s="229">
        <f>O415*H415</f>
        <v>0</v>
      </c>
      <c r="Q415" s="229">
        <v>0</v>
      </c>
      <c r="R415" s="229">
        <f>Q415*H415</f>
        <v>0</v>
      </c>
      <c r="S415" s="229">
        <v>0</v>
      </c>
      <c r="T415" s="230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1" t="s">
        <v>138</v>
      </c>
      <c r="AT415" s="231" t="s">
        <v>134</v>
      </c>
      <c r="AU415" s="231" t="s">
        <v>86</v>
      </c>
      <c r="AY415" s="17" t="s">
        <v>132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7" t="s">
        <v>84</v>
      </c>
      <c r="BK415" s="232">
        <f>ROUND(I415*H415,2)</f>
        <v>0</v>
      </c>
      <c r="BL415" s="17" t="s">
        <v>138</v>
      </c>
      <c r="BM415" s="231" t="s">
        <v>647</v>
      </c>
    </row>
    <row r="416" s="2" customFormat="1" ht="33" customHeight="1">
      <c r="A416" s="38"/>
      <c r="B416" s="39"/>
      <c r="C416" s="219" t="s">
        <v>648</v>
      </c>
      <c r="D416" s="219" t="s">
        <v>134</v>
      </c>
      <c r="E416" s="220" t="s">
        <v>649</v>
      </c>
      <c r="F416" s="221" t="s">
        <v>650</v>
      </c>
      <c r="G416" s="222" t="s">
        <v>304</v>
      </c>
      <c r="H416" s="223">
        <v>11.800000000000001</v>
      </c>
      <c r="I416" s="224"/>
      <c r="J416" s="225">
        <f>ROUND(I416*H416,2)</f>
        <v>0</v>
      </c>
      <c r="K416" s="226"/>
      <c r="L416" s="44"/>
      <c r="M416" s="227" t="s">
        <v>1</v>
      </c>
      <c r="N416" s="228" t="s">
        <v>41</v>
      </c>
      <c r="O416" s="91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1" t="s">
        <v>138</v>
      </c>
      <c r="AT416" s="231" t="s">
        <v>134</v>
      </c>
      <c r="AU416" s="231" t="s">
        <v>86</v>
      </c>
      <c r="AY416" s="17" t="s">
        <v>132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7" t="s">
        <v>84</v>
      </c>
      <c r="BK416" s="232">
        <f>ROUND(I416*H416,2)</f>
        <v>0</v>
      </c>
      <c r="BL416" s="17" t="s">
        <v>138</v>
      </c>
      <c r="BM416" s="231" t="s">
        <v>651</v>
      </c>
    </row>
    <row r="417" s="2" customFormat="1" ht="24.15" customHeight="1">
      <c r="A417" s="38"/>
      <c r="B417" s="39"/>
      <c r="C417" s="219" t="s">
        <v>652</v>
      </c>
      <c r="D417" s="219" t="s">
        <v>134</v>
      </c>
      <c r="E417" s="220" t="s">
        <v>653</v>
      </c>
      <c r="F417" s="221" t="s">
        <v>654</v>
      </c>
      <c r="G417" s="222" t="s">
        <v>304</v>
      </c>
      <c r="H417" s="223">
        <v>11.800000000000001</v>
      </c>
      <c r="I417" s="224"/>
      <c r="J417" s="225">
        <f>ROUND(I417*H417,2)</f>
        <v>0</v>
      </c>
      <c r="K417" s="226"/>
      <c r="L417" s="44"/>
      <c r="M417" s="227" t="s">
        <v>1</v>
      </c>
      <c r="N417" s="228" t="s">
        <v>41</v>
      </c>
      <c r="O417" s="91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138</v>
      </c>
      <c r="AT417" s="231" t="s">
        <v>134</v>
      </c>
      <c r="AU417" s="231" t="s">
        <v>86</v>
      </c>
      <c r="AY417" s="17" t="s">
        <v>132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84</v>
      </c>
      <c r="BK417" s="232">
        <f>ROUND(I417*H417,2)</f>
        <v>0</v>
      </c>
      <c r="BL417" s="17" t="s">
        <v>138</v>
      </c>
      <c r="BM417" s="231" t="s">
        <v>655</v>
      </c>
    </row>
    <row r="418" s="13" customFormat="1">
      <c r="A418" s="13"/>
      <c r="B418" s="233"/>
      <c r="C418" s="234"/>
      <c r="D418" s="235" t="s">
        <v>143</v>
      </c>
      <c r="E418" s="236" t="s">
        <v>1</v>
      </c>
      <c r="F418" s="237" t="s">
        <v>656</v>
      </c>
      <c r="G418" s="234"/>
      <c r="H418" s="238">
        <v>11.800000000000001</v>
      </c>
      <c r="I418" s="239"/>
      <c r="J418" s="234"/>
      <c r="K418" s="234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143</v>
      </c>
      <c r="AU418" s="244" t="s">
        <v>86</v>
      </c>
      <c r="AV418" s="13" t="s">
        <v>86</v>
      </c>
      <c r="AW418" s="13" t="s">
        <v>33</v>
      </c>
      <c r="AX418" s="13" t="s">
        <v>76</v>
      </c>
      <c r="AY418" s="244" t="s">
        <v>132</v>
      </c>
    </row>
    <row r="419" s="14" customFormat="1">
      <c r="A419" s="14"/>
      <c r="B419" s="245"/>
      <c r="C419" s="246"/>
      <c r="D419" s="235" t="s">
        <v>143</v>
      </c>
      <c r="E419" s="247" t="s">
        <v>1</v>
      </c>
      <c r="F419" s="248" t="s">
        <v>145</v>
      </c>
      <c r="G419" s="246"/>
      <c r="H419" s="249">
        <v>11.800000000000001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143</v>
      </c>
      <c r="AU419" s="255" t="s">
        <v>86</v>
      </c>
      <c r="AV419" s="14" t="s">
        <v>138</v>
      </c>
      <c r="AW419" s="14" t="s">
        <v>33</v>
      </c>
      <c r="AX419" s="14" t="s">
        <v>84</v>
      </c>
      <c r="AY419" s="255" t="s">
        <v>132</v>
      </c>
    </row>
    <row r="420" s="2" customFormat="1" ht="24.15" customHeight="1">
      <c r="A420" s="38"/>
      <c r="B420" s="39"/>
      <c r="C420" s="219" t="s">
        <v>657</v>
      </c>
      <c r="D420" s="219" t="s">
        <v>134</v>
      </c>
      <c r="E420" s="220" t="s">
        <v>658</v>
      </c>
      <c r="F420" s="221" t="s">
        <v>659</v>
      </c>
      <c r="G420" s="222" t="s">
        <v>304</v>
      </c>
      <c r="H420" s="223">
        <v>11.800000000000001</v>
      </c>
      <c r="I420" s="224"/>
      <c r="J420" s="225">
        <f>ROUND(I420*H420,2)</f>
        <v>0</v>
      </c>
      <c r="K420" s="226"/>
      <c r="L420" s="44"/>
      <c r="M420" s="227" t="s">
        <v>1</v>
      </c>
      <c r="N420" s="228" t="s">
        <v>41</v>
      </c>
      <c r="O420" s="91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1" t="s">
        <v>138</v>
      </c>
      <c r="AT420" s="231" t="s">
        <v>134</v>
      </c>
      <c r="AU420" s="231" t="s">
        <v>86</v>
      </c>
      <c r="AY420" s="17" t="s">
        <v>132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7" t="s">
        <v>84</v>
      </c>
      <c r="BK420" s="232">
        <f>ROUND(I420*H420,2)</f>
        <v>0</v>
      </c>
      <c r="BL420" s="17" t="s">
        <v>138</v>
      </c>
      <c r="BM420" s="231" t="s">
        <v>660</v>
      </c>
    </row>
    <row r="421" s="2" customFormat="1" ht="24.15" customHeight="1">
      <c r="A421" s="38"/>
      <c r="B421" s="39"/>
      <c r="C421" s="219" t="s">
        <v>661</v>
      </c>
      <c r="D421" s="219" t="s">
        <v>134</v>
      </c>
      <c r="E421" s="220" t="s">
        <v>662</v>
      </c>
      <c r="F421" s="221" t="s">
        <v>663</v>
      </c>
      <c r="G421" s="222" t="s">
        <v>304</v>
      </c>
      <c r="H421" s="223">
        <v>11.800000000000001</v>
      </c>
      <c r="I421" s="224"/>
      <c r="J421" s="225">
        <f>ROUND(I421*H421,2)</f>
        <v>0</v>
      </c>
      <c r="K421" s="226"/>
      <c r="L421" s="44"/>
      <c r="M421" s="227" t="s">
        <v>1</v>
      </c>
      <c r="N421" s="228" t="s">
        <v>41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138</v>
      </c>
      <c r="AT421" s="231" t="s">
        <v>134</v>
      </c>
      <c r="AU421" s="231" t="s">
        <v>86</v>
      </c>
      <c r="AY421" s="17" t="s">
        <v>132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84</v>
      </c>
      <c r="BK421" s="232">
        <f>ROUND(I421*H421,2)</f>
        <v>0</v>
      </c>
      <c r="BL421" s="17" t="s">
        <v>138</v>
      </c>
      <c r="BM421" s="231" t="s">
        <v>664</v>
      </c>
    </row>
    <row r="422" s="12" customFormat="1" ht="22.8" customHeight="1">
      <c r="A422" s="12"/>
      <c r="B422" s="203"/>
      <c r="C422" s="204"/>
      <c r="D422" s="205" t="s">
        <v>75</v>
      </c>
      <c r="E422" s="217" t="s">
        <v>665</v>
      </c>
      <c r="F422" s="217" t="s">
        <v>666</v>
      </c>
      <c r="G422" s="204"/>
      <c r="H422" s="204"/>
      <c r="I422" s="207"/>
      <c r="J422" s="218">
        <f>BK422</f>
        <v>0</v>
      </c>
      <c r="K422" s="204"/>
      <c r="L422" s="209"/>
      <c r="M422" s="210"/>
      <c r="N422" s="211"/>
      <c r="O422" s="211"/>
      <c r="P422" s="212">
        <f>SUM(P423:P439)</f>
        <v>0</v>
      </c>
      <c r="Q422" s="211"/>
      <c r="R422" s="212">
        <f>SUM(R423:R439)</f>
        <v>0</v>
      </c>
      <c r="S422" s="211"/>
      <c r="T422" s="213">
        <f>SUM(T423:T439)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4" t="s">
        <v>84</v>
      </c>
      <c r="AT422" s="215" t="s">
        <v>75</v>
      </c>
      <c r="AU422" s="215" t="s">
        <v>84</v>
      </c>
      <c r="AY422" s="214" t="s">
        <v>132</v>
      </c>
      <c r="BK422" s="216">
        <f>SUM(BK423:BK439)</f>
        <v>0</v>
      </c>
    </row>
    <row r="423" s="2" customFormat="1" ht="49.05" customHeight="1">
      <c r="A423" s="38"/>
      <c r="B423" s="39"/>
      <c r="C423" s="219" t="s">
        <v>667</v>
      </c>
      <c r="D423" s="219" t="s">
        <v>134</v>
      </c>
      <c r="E423" s="220" t="s">
        <v>668</v>
      </c>
      <c r="F423" s="221" t="s">
        <v>669</v>
      </c>
      <c r="G423" s="222" t="s">
        <v>168</v>
      </c>
      <c r="H423" s="223">
        <v>4.6449999999999996</v>
      </c>
      <c r="I423" s="224"/>
      <c r="J423" s="225">
        <f>ROUND(I423*H423,2)</f>
        <v>0</v>
      </c>
      <c r="K423" s="226"/>
      <c r="L423" s="44"/>
      <c r="M423" s="227" t="s">
        <v>1</v>
      </c>
      <c r="N423" s="228" t="s">
        <v>41</v>
      </c>
      <c r="O423" s="91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138</v>
      </c>
      <c r="AT423" s="231" t="s">
        <v>134</v>
      </c>
      <c r="AU423" s="231" t="s">
        <v>86</v>
      </c>
      <c r="AY423" s="17" t="s">
        <v>132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84</v>
      </c>
      <c r="BK423" s="232">
        <f>ROUND(I423*H423,2)</f>
        <v>0</v>
      </c>
      <c r="BL423" s="17" t="s">
        <v>138</v>
      </c>
      <c r="BM423" s="231" t="s">
        <v>670</v>
      </c>
    </row>
    <row r="424" s="13" customFormat="1">
      <c r="A424" s="13"/>
      <c r="B424" s="233"/>
      <c r="C424" s="234"/>
      <c r="D424" s="235" t="s">
        <v>143</v>
      </c>
      <c r="E424" s="236" t="s">
        <v>1</v>
      </c>
      <c r="F424" s="237" t="s">
        <v>671</v>
      </c>
      <c r="G424" s="234"/>
      <c r="H424" s="238">
        <v>4.6449999999999996</v>
      </c>
      <c r="I424" s="239"/>
      <c r="J424" s="234"/>
      <c r="K424" s="234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143</v>
      </c>
      <c r="AU424" s="244" t="s">
        <v>86</v>
      </c>
      <c r="AV424" s="13" t="s">
        <v>86</v>
      </c>
      <c r="AW424" s="13" t="s">
        <v>33</v>
      </c>
      <c r="AX424" s="13" t="s">
        <v>76</v>
      </c>
      <c r="AY424" s="244" t="s">
        <v>132</v>
      </c>
    </row>
    <row r="425" s="14" customFormat="1">
      <c r="A425" s="14"/>
      <c r="B425" s="245"/>
      <c r="C425" s="246"/>
      <c r="D425" s="235" t="s">
        <v>143</v>
      </c>
      <c r="E425" s="247" t="s">
        <v>1</v>
      </c>
      <c r="F425" s="248" t="s">
        <v>145</v>
      </c>
      <c r="G425" s="246"/>
      <c r="H425" s="249">
        <v>4.6449999999999996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143</v>
      </c>
      <c r="AU425" s="255" t="s">
        <v>86</v>
      </c>
      <c r="AV425" s="14" t="s">
        <v>138</v>
      </c>
      <c r="AW425" s="14" t="s">
        <v>33</v>
      </c>
      <c r="AX425" s="14" t="s">
        <v>84</v>
      </c>
      <c r="AY425" s="255" t="s">
        <v>132</v>
      </c>
    </row>
    <row r="426" s="2" customFormat="1" ht="49.05" customHeight="1">
      <c r="A426" s="38"/>
      <c r="B426" s="39"/>
      <c r="C426" s="219" t="s">
        <v>672</v>
      </c>
      <c r="D426" s="219" t="s">
        <v>134</v>
      </c>
      <c r="E426" s="220" t="s">
        <v>673</v>
      </c>
      <c r="F426" s="221" t="s">
        <v>674</v>
      </c>
      <c r="G426" s="222" t="s">
        <v>168</v>
      </c>
      <c r="H426" s="223">
        <v>168.94</v>
      </c>
      <c r="I426" s="224"/>
      <c r="J426" s="225">
        <f>ROUND(I426*H426,2)</f>
        <v>0</v>
      </c>
      <c r="K426" s="226"/>
      <c r="L426" s="44"/>
      <c r="M426" s="227" t="s">
        <v>1</v>
      </c>
      <c r="N426" s="228" t="s">
        <v>41</v>
      </c>
      <c r="O426" s="91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1" t="s">
        <v>138</v>
      </c>
      <c r="AT426" s="231" t="s">
        <v>134</v>
      </c>
      <c r="AU426" s="231" t="s">
        <v>86</v>
      </c>
      <c r="AY426" s="17" t="s">
        <v>132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7" t="s">
        <v>84</v>
      </c>
      <c r="BK426" s="232">
        <f>ROUND(I426*H426,2)</f>
        <v>0</v>
      </c>
      <c r="BL426" s="17" t="s">
        <v>138</v>
      </c>
      <c r="BM426" s="231" t="s">
        <v>675</v>
      </c>
    </row>
    <row r="427" s="13" customFormat="1">
      <c r="A427" s="13"/>
      <c r="B427" s="233"/>
      <c r="C427" s="234"/>
      <c r="D427" s="235" t="s">
        <v>143</v>
      </c>
      <c r="E427" s="236" t="s">
        <v>1</v>
      </c>
      <c r="F427" s="237" t="s">
        <v>676</v>
      </c>
      <c r="G427" s="234"/>
      <c r="H427" s="238">
        <v>124.40000000000001</v>
      </c>
      <c r="I427" s="239"/>
      <c r="J427" s="234"/>
      <c r="K427" s="234"/>
      <c r="L427" s="240"/>
      <c r="M427" s="241"/>
      <c r="N427" s="242"/>
      <c r="O427" s="242"/>
      <c r="P427" s="242"/>
      <c r="Q427" s="242"/>
      <c r="R427" s="242"/>
      <c r="S427" s="242"/>
      <c r="T427" s="24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4" t="s">
        <v>143</v>
      </c>
      <c r="AU427" s="244" t="s">
        <v>86</v>
      </c>
      <c r="AV427" s="13" t="s">
        <v>86</v>
      </c>
      <c r="AW427" s="13" t="s">
        <v>33</v>
      </c>
      <c r="AX427" s="13" t="s">
        <v>76</v>
      </c>
      <c r="AY427" s="244" t="s">
        <v>132</v>
      </c>
    </row>
    <row r="428" s="13" customFormat="1">
      <c r="A428" s="13"/>
      <c r="B428" s="233"/>
      <c r="C428" s="234"/>
      <c r="D428" s="235" t="s">
        <v>143</v>
      </c>
      <c r="E428" s="236" t="s">
        <v>1</v>
      </c>
      <c r="F428" s="237" t="s">
        <v>677</v>
      </c>
      <c r="G428" s="234"/>
      <c r="H428" s="238">
        <v>39.899999999999999</v>
      </c>
      <c r="I428" s="239"/>
      <c r="J428" s="234"/>
      <c r="K428" s="234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143</v>
      </c>
      <c r="AU428" s="244" t="s">
        <v>86</v>
      </c>
      <c r="AV428" s="13" t="s">
        <v>86</v>
      </c>
      <c r="AW428" s="13" t="s">
        <v>33</v>
      </c>
      <c r="AX428" s="13" t="s">
        <v>76</v>
      </c>
      <c r="AY428" s="244" t="s">
        <v>132</v>
      </c>
    </row>
    <row r="429" s="13" customFormat="1">
      <c r="A429" s="13"/>
      <c r="B429" s="233"/>
      <c r="C429" s="234"/>
      <c r="D429" s="235" t="s">
        <v>143</v>
      </c>
      <c r="E429" s="236" t="s">
        <v>1</v>
      </c>
      <c r="F429" s="237" t="s">
        <v>678</v>
      </c>
      <c r="G429" s="234"/>
      <c r="H429" s="238">
        <v>4.6399999999999997</v>
      </c>
      <c r="I429" s="239"/>
      <c r="J429" s="234"/>
      <c r="K429" s="234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143</v>
      </c>
      <c r="AU429" s="244" t="s">
        <v>86</v>
      </c>
      <c r="AV429" s="13" t="s">
        <v>86</v>
      </c>
      <c r="AW429" s="13" t="s">
        <v>33</v>
      </c>
      <c r="AX429" s="13" t="s">
        <v>76</v>
      </c>
      <c r="AY429" s="244" t="s">
        <v>132</v>
      </c>
    </row>
    <row r="430" s="14" customFormat="1">
      <c r="A430" s="14"/>
      <c r="B430" s="245"/>
      <c r="C430" s="246"/>
      <c r="D430" s="235" t="s">
        <v>143</v>
      </c>
      <c r="E430" s="247" t="s">
        <v>1</v>
      </c>
      <c r="F430" s="248" t="s">
        <v>145</v>
      </c>
      <c r="G430" s="246"/>
      <c r="H430" s="249">
        <v>168.94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143</v>
      </c>
      <c r="AU430" s="255" t="s">
        <v>86</v>
      </c>
      <c r="AV430" s="14" t="s">
        <v>138</v>
      </c>
      <c r="AW430" s="14" t="s">
        <v>33</v>
      </c>
      <c r="AX430" s="14" t="s">
        <v>84</v>
      </c>
      <c r="AY430" s="255" t="s">
        <v>132</v>
      </c>
    </row>
    <row r="431" s="2" customFormat="1" ht="66.75" customHeight="1">
      <c r="A431" s="38"/>
      <c r="B431" s="39"/>
      <c r="C431" s="219" t="s">
        <v>679</v>
      </c>
      <c r="D431" s="219" t="s">
        <v>134</v>
      </c>
      <c r="E431" s="220" t="s">
        <v>680</v>
      </c>
      <c r="F431" s="221" t="s">
        <v>681</v>
      </c>
      <c r="G431" s="222" t="s">
        <v>168</v>
      </c>
      <c r="H431" s="223">
        <v>6250.7799999999997</v>
      </c>
      <c r="I431" s="224"/>
      <c r="J431" s="225">
        <f>ROUND(I431*H431,2)</f>
        <v>0</v>
      </c>
      <c r="K431" s="226"/>
      <c r="L431" s="44"/>
      <c r="M431" s="227" t="s">
        <v>1</v>
      </c>
      <c r="N431" s="228" t="s">
        <v>41</v>
      </c>
      <c r="O431" s="91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1" t="s">
        <v>138</v>
      </c>
      <c r="AT431" s="231" t="s">
        <v>134</v>
      </c>
      <c r="AU431" s="231" t="s">
        <v>86</v>
      </c>
      <c r="AY431" s="17" t="s">
        <v>132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7" t="s">
        <v>84</v>
      </c>
      <c r="BK431" s="232">
        <f>ROUND(I431*H431,2)</f>
        <v>0</v>
      </c>
      <c r="BL431" s="17" t="s">
        <v>138</v>
      </c>
      <c r="BM431" s="231" t="s">
        <v>682</v>
      </c>
    </row>
    <row r="432" s="13" customFormat="1">
      <c r="A432" s="13"/>
      <c r="B432" s="233"/>
      <c r="C432" s="234"/>
      <c r="D432" s="235" t="s">
        <v>143</v>
      </c>
      <c r="E432" s="236" t="s">
        <v>1</v>
      </c>
      <c r="F432" s="237" t="s">
        <v>683</v>
      </c>
      <c r="G432" s="234"/>
      <c r="H432" s="238">
        <v>4602.8000000000002</v>
      </c>
      <c r="I432" s="239"/>
      <c r="J432" s="234"/>
      <c r="K432" s="234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143</v>
      </c>
      <c r="AU432" s="244" t="s">
        <v>86</v>
      </c>
      <c r="AV432" s="13" t="s">
        <v>86</v>
      </c>
      <c r="AW432" s="13" t="s">
        <v>33</v>
      </c>
      <c r="AX432" s="13" t="s">
        <v>76</v>
      </c>
      <c r="AY432" s="244" t="s">
        <v>132</v>
      </c>
    </row>
    <row r="433" s="13" customFormat="1">
      <c r="A433" s="13"/>
      <c r="B433" s="233"/>
      <c r="C433" s="234"/>
      <c r="D433" s="235" t="s">
        <v>143</v>
      </c>
      <c r="E433" s="236" t="s">
        <v>1</v>
      </c>
      <c r="F433" s="237" t="s">
        <v>684</v>
      </c>
      <c r="G433" s="234"/>
      <c r="H433" s="238">
        <v>1476.3</v>
      </c>
      <c r="I433" s="239"/>
      <c r="J433" s="234"/>
      <c r="K433" s="234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143</v>
      </c>
      <c r="AU433" s="244" t="s">
        <v>86</v>
      </c>
      <c r="AV433" s="13" t="s">
        <v>86</v>
      </c>
      <c r="AW433" s="13" t="s">
        <v>33</v>
      </c>
      <c r="AX433" s="13" t="s">
        <v>76</v>
      </c>
      <c r="AY433" s="244" t="s">
        <v>132</v>
      </c>
    </row>
    <row r="434" s="13" customFormat="1">
      <c r="A434" s="13"/>
      <c r="B434" s="233"/>
      <c r="C434" s="234"/>
      <c r="D434" s="235" t="s">
        <v>143</v>
      </c>
      <c r="E434" s="236" t="s">
        <v>1</v>
      </c>
      <c r="F434" s="237" t="s">
        <v>685</v>
      </c>
      <c r="G434" s="234"/>
      <c r="H434" s="238">
        <v>171.68000000000001</v>
      </c>
      <c r="I434" s="239"/>
      <c r="J434" s="234"/>
      <c r="K434" s="234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143</v>
      </c>
      <c r="AU434" s="244" t="s">
        <v>86</v>
      </c>
      <c r="AV434" s="13" t="s">
        <v>86</v>
      </c>
      <c r="AW434" s="13" t="s">
        <v>33</v>
      </c>
      <c r="AX434" s="13" t="s">
        <v>76</v>
      </c>
      <c r="AY434" s="244" t="s">
        <v>132</v>
      </c>
    </row>
    <row r="435" s="14" customFormat="1">
      <c r="A435" s="14"/>
      <c r="B435" s="245"/>
      <c r="C435" s="246"/>
      <c r="D435" s="235" t="s">
        <v>143</v>
      </c>
      <c r="E435" s="247" t="s">
        <v>1</v>
      </c>
      <c r="F435" s="248" t="s">
        <v>145</v>
      </c>
      <c r="G435" s="246"/>
      <c r="H435" s="249">
        <v>6250.7800000000007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143</v>
      </c>
      <c r="AU435" s="255" t="s">
        <v>86</v>
      </c>
      <c r="AV435" s="14" t="s">
        <v>138</v>
      </c>
      <c r="AW435" s="14" t="s">
        <v>33</v>
      </c>
      <c r="AX435" s="14" t="s">
        <v>84</v>
      </c>
      <c r="AY435" s="255" t="s">
        <v>132</v>
      </c>
    </row>
    <row r="436" s="2" customFormat="1" ht="33" customHeight="1">
      <c r="A436" s="38"/>
      <c r="B436" s="39"/>
      <c r="C436" s="219" t="s">
        <v>686</v>
      </c>
      <c r="D436" s="219" t="s">
        <v>134</v>
      </c>
      <c r="E436" s="220" t="s">
        <v>687</v>
      </c>
      <c r="F436" s="221" t="s">
        <v>688</v>
      </c>
      <c r="G436" s="222" t="s">
        <v>168</v>
      </c>
      <c r="H436" s="223">
        <v>129.03999999999999</v>
      </c>
      <c r="I436" s="224"/>
      <c r="J436" s="225">
        <f>ROUND(I436*H436,2)</f>
        <v>0</v>
      </c>
      <c r="K436" s="226"/>
      <c r="L436" s="44"/>
      <c r="M436" s="227" t="s">
        <v>1</v>
      </c>
      <c r="N436" s="228" t="s">
        <v>41</v>
      </c>
      <c r="O436" s="91"/>
      <c r="P436" s="229">
        <f>O436*H436</f>
        <v>0</v>
      </c>
      <c r="Q436" s="229">
        <v>0</v>
      </c>
      <c r="R436" s="229">
        <f>Q436*H436</f>
        <v>0</v>
      </c>
      <c r="S436" s="229">
        <v>0</v>
      </c>
      <c r="T436" s="230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1" t="s">
        <v>138</v>
      </c>
      <c r="AT436" s="231" t="s">
        <v>134</v>
      </c>
      <c r="AU436" s="231" t="s">
        <v>86</v>
      </c>
      <c r="AY436" s="17" t="s">
        <v>132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17" t="s">
        <v>84</v>
      </c>
      <c r="BK436" s="232">
        <f>ROUND(I436*H436,2)</f>
        <v>0</v>
      </c>
      <c r="BL436" s="17" t="s">
        <v>138</v>
      </c>
      <c r="BM436" s="231" t="s">
        <v>689</v>
      </c>
    </row>
    <row r="437" s="13" customFormat="1">
      <c r="A437" s="13"/>
      <c r="B437" s="233"/>
      <c r="C437" s="234"/>
      <c r="D437" s="235" t="s">
        <v>143</v>
      </c>
      <c r="E437" s="236" t="s">
        <v>1</v>
      </c>
      <c r="F437" s="237" t="s">
        <v>676</v>
      </c>
      <c r="G437" s="234"/>
      <c r="H437" s="238">
        <v>124.40000000000001</v>
      </c>
      <c r="I437" s="239"/>
      <c r="J437" s="234"/>
      <c r="K437" s="234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143</v>
      </c>
      <c r="AU437" s="244" t="s">
        <v>86</v>
      </c>
      <c r="AV437" s="13" t="s">
        <v>86</v>
      </c>
      <c r="AW437" s="13" t="s">
        <v>33</v>
      </c>
      <c r="AX437" s="13" t="s">
        <v>76</v>
      </c>
      <c r="AY437" s="244" t="s">
        <v>132</v>
      </c>
    </row>
    <row r="438" s="13" customFormat="1">
      <c r="A438" s="13"/>
      <c r="B438" s="233"/>
      <c r="C438" s="234"/>
      <c r="D438" s="235" t="s">
        <v>143</v>
      </c>
      <c r="E438" s="236" t="s">
        <v>1</v>
      </c>
      <c r="F438" s="237" t="s">
        <v>690</v>
      </c>
      <c r="G438" s="234"/>
      <c r="H438" s="238">
        <v>4.6399999999999997</v>
      </c>
      <c r="I438" s="239"/>
      <c r="J438" s="234"/>
      <c r="K438" s="234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143</v>
      </c>
      <c r="AU438" s="244" t="s">
        <v>86</v>
      </c>
      <c r="AV438" s="13" t="s">
        <v>86</v>
      </c>
      <c r="AW438" s="13" t="s">
        <v>33</v>
      </c>
      <c r="AX438" s="13" t="s">
        <v>76</v>
      </c>
      <c r="AY438" s="244" t="s">
        <v>132</v>
      </c>
    </row>
    <row r="439" s="14" customFormat="1">
      <c r="A439" s="14"/>
      <c r="B439" s="245"/>
      <c r="C439" s="246"/>
      <c r="D439" s="235" t="s">
        <v>143</v>
      </c>
      <c r="E439" s="247" t="s">
        <v>1</v>
      </c>
      <c r="F439" s="248" t="s">
        <v>145</v>
      </c>
      <c r="G439" s="246"/>
      <c r="H439" s="249">
        <v>129.03999999999999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143</v>
      </c>
      <c r="AU439" s="255" t="s">
        <v>86</v>
      </c>
      <c r="AV439" s="14" t="s">
        <v>138</v>
      </c>
      <c r="AW439" s="14" t="s">
        <v>33</v>
      </c>
      <c r="AX439" s="14" t="s">
        <v>84</v>
      </c>
      <c r="AY439" s="255" t="s">
        <v>132</v>
      </c>
    </row>
    <row r="440" s="12" customFormat="1" ht="22.8" customHeight="1">
      <c r="A440" s="12"/>
      <c r="B440" s="203"/>
      <c r="C440" s="204"/>
      <c r="D440" s="205" t="s">
        <v>75</v>
      </c>
      <c r="E440" s="217" t="s">
        <v>691</v>
      </c>
      <c r="F440" s="217" t="s">
        <v>692</v>
      </c>
      <c r="G440" s="204"/>
      <c r="H440" s="204"/>
      <c r="I440" s="207"/>
      <c r="J440" s="218">
        <f>BK440</f>
        <v>0</v>
      </c>
      <c r="K440" s="204"/>
      <c r="L440" s="209"/>
      <c r="M440" s="210"/>
      <c r="N440" s="211"/>
      <c r="O440" s="211"/>
      <c r="P440" s="212">
        <f>SUM(P441:P445)</f>
        <v>0</v>
      </c>
      <c r="Q440" s="211"/>
      <c r="R440" s="212">
        <f>SUM(R441:R445)</f>
        <v>0</v>
      </c>
      <c r="S440" s="211"/>
      <c r="T440" s="213">
        <f>SUM(T441:T445)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14" t="s">
        <v>84</v>
      </c>
      <c r="AT440" s="215" t="s">
        <v>75</v>
      </c>
      <c r="AU440" s="215" t="s">
        <v>84</v>
      </c>
      <c r="AY440" s="214" t="s">
        <v>132</v>
      </c>
      <c r="BK440" s="216">
        <f>SUM(BK441:BK445)</f>
        <v>0</v>
      </c>
    </row>
    <row r="441" s="2" customFormat="1" ht="44.25" customHeight="1">
      <c r="A441" s="38"/>
      <c r="B441" s="39"/>
      <c r="C441" s="219" t="s">
        <v>693</v>
      </c>
      <c r="D441" s="219" t="s">
        <v>134</v>
      </c>
      <c r="E441" s="220" t="s">
        <v>694</v>
      </c>
      <c r="F441" s="221" t="s">
        <v>695</v>
      </c>
      <c r="G441" s="222" t="s">
        <v>168</v>
      </c>
      <c r="H441" s="223">
        <v>330.786</v>
      </c>
      <c r="I441" s="224"/>
      <c r="J441" s="225">
        <f>ROUND(I441*H441,2)</f>
        <v>0</v>
      </c>
      <c r="K441" s="226"/>
      <c r="L441" s="44"/>
      <c r="M441" s="227" t="s">
        <v>1</v>
      </c>
      <c r="N441" s="228" t="s">
        <v>41</v>
      </c>
      <c r="O441" s="91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1" t="s">
        <v>138</v>
      </c>
      <c r="AT441" s="231" t="s">
        <v>134</v>
      </c>
      <c r="AU441" s="231" t="s">
        <v>86</v>
      </c>
      <c r="AY441" s="17" t="s">
        <v>132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7" t="s">
        <v>84</v>
      </c>
      <c r="BK441" s="232">
        <f>ROUND(I441*H441,2)</f>
        <v>0</v>
      </c>
      <c r="BL441" s="17" t="s">
        <v>138</v>
      </c>
      <c r="BM441" s="231" t="s">
        <v>696</v>
      </c>
    </row>
    <row r="442" s="2" customFormat="1" ht="55.5" customHeight="1">
      <c r="A442" s="38"/>
      <c r="B442" s="39"/>
      <c r="C442" s="219" t="s">
        <v>697</v>
      </c>
      <c r="D442" s="219" t="s">
        <v>134</v>
      </c>
      <c r="E442" s="220" t="s">
        <v>698</v>
      </c>
      <c r="F442" s="221" t="s">
        <v>699</v>
      </c>
      <c r="G442" s="222" t="s">
        <v>168</v>
      </c>
      <c r="H442" s="223">
        <v>330.786</v>
      </c>
      <c r="I442" s="224"/>
      <c r="J442" s="225">
        <f>ROUND(I442*H442,2)</f>
        <v>0</v>
      </c>
      <c r="K442" s="226"/>
      <c r="L442" s="44"/>
      <c r="M442" s="227" t="s">
        <v>1</v>
      </c>
      <c r="N442" s="228" t="s">
        <v>41</v>
      </c>
      <c r="O442" s="91"/>
      <c r="P442" s="229">
        <f>O442*H442</f>
        <v>0</v>
      </c>
      <c r="Q442" s="229">
        <v>0</v>
      </c>
      <c r="R442" s="229">
        <f>Q442*H442</f>
        <v>0</v>
      </c>
      <c r="S442" s="229">
        <v>0</v>
      </c>
      <c r="T442" s="23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1" t="s">
        <v>138</v>
      </c>
      <c r="AT442" s="231" t="s">
        <v>134</v>
      </c>
      <c r="AU442" s="231" t="s">
        <v>86</v>
      </c>
      <c r="AY442" s="17" t="s">
        <v>132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7" t="s">
        <v>84</v>
      </c>
      <c r="BK442" s="232">
        <f>ROUND(I442*H442,2)</f>
        <v>0</v>
      </c>
      <c r="BL442" s="17" t="s">
        <v>138</v>
      </c>
      <c r="BM442" s="231" t="s">
        <v>700</v>
      </c>
    </row>
    <row r="443" s="2" customFormat="1" ht="33" customHeight="1">
      <c r="A443" s="38"/>
      <c r="B443" s="39"/>
      <c r="C443" s="219" t="s">
        <v>701</v>
      </c>
      <c r="D443" s="219" t="s">
        <v>134</v>
      </c>
      <c r="E443" s="220" t="s">
        <v>702</v>
      </c>
      <c r="F443" s="221" t="s">
        <v>703</v>
      </c>
      <c r="G443" s="222" t="s">
        <v>168</v>
      </c>
      <c r="H443" s="223">
        <v>6615.7200000000003</v>
      </c>
      <c r="I443" s="224"/>
      <c r="J443" s="225">
        <f>ROUND(I443*H443,2)</f>
        <v>0</v>
      </c>
      <c r="K443" s="226"/>
      <c r="L443" s="44"/>
      <c r="M443" s="227" t="s">
        <v>1</v>
      </c>
      <c r="N443" s="228" t="s">
        <v>41</v>
      </c>
      <c r="O443" s="91"/>
      <c r="P443" s="229">
        <f>O443*H443</f>
        <v>0</v>
      </c>
      <c r="Q443" s="229">
        <v>0</v>
      </c>
      <c r="R443" s="229">
        <f>Q443*H443</f>
        <v>0</v>
      </c>
      <c r="S443" s="229">
        <v>0</v>
      </c>
      <c r="T443" s="230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1" t="s">
        <v>138</v>
      </c>
      <c r="AT443" s="231" t="s">
        <v>134</v>
      </c>
      <c r="AU443" s="231" t="s">
        <v>86</v>
      </c>
      <c r="AY443" s="17" t="s">
        <v>132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17" t="s">
        <v>84</v>
      </c>
      <c r="BK443" s="232">
        <f>ROUND(I443*H443,2)</f>
        <v>0</v>
      </c>
      <c r="BL443" s="17" t="s">
        <v>138</v>
      </c>
      <c r="BM443" s="231" t="s">
        <v>704</v>
      </c>
    </row>
    <row r="444" s="13" customFormat="1">
      <c r="A444" s="13"/>
      <c r="B444" s="233"/>
      <c r="C444" s="234"/>
      <c r="D444" s="235" t="s">
        <v>143</v>
      </c>
      <c r="E444" s="236" t="s">
        <v>1</v>
      </c>
      <c r="F444" s="237" t="s">
        <v>705</v>
      </c>
      <c r="G444" s="234"/>
      <c r="H444" s="238">
        <v>6615.7200000000003</v>
      </c>
      <c r="I444" s="239"/>
      <c r="J444" s="234"/>
      <c r="K444" s="234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143</v>
      </c>
      <c r="AU444" s="244" t="s">
        <v>86</v>
      </c>
      <c r="AV444" s="13" t="s">
        <v>86</v>
      </c>
      <c r="AW444" s="13" t="s">
        <v>33</v>
      </c>
      <c r="AX444" s="13" t="s">
        <v>76</v>
      </c>
      <c r="AY444" s="244" t="s">
        <v>132</v>
      </c>
    </row>
    <row r="445" s="14" customFormat="1">
      <c r="A445" s="14"/>
      <c r="B445" s="245"/>
      <c r="C445" s="246"/>
      <c r="D445" s="235" t="s">
        <v>143</v>
      </c>
      <c r="E445" s="247" t="s">
        <v>1</v>
      </c>
      <c r="F445" s="248" t="s">
        <v>145</v>
      </c>
      <c r="G445" s="246"/>
      <c r="H445" s="249">
        <v>6615.7200000000003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143</v>
      </c>
      <c r="AU445" s="255" t="s">
        <v>86</v>
      </c>
      <c r="AV445" s="14" t="s">
        <v>138</v>
      </c>
      <c r="AW445" s="14" t="s">
        <v>33</v>
      </c>
      <c r="AX445" s="14" t="s">
        <v>84</v>
      </c>
      <c r="AY445" s="255" t="s">
        <v>132</v>
      </c>
    </row>
    <row r="446" s="12" customFormat="1" ht="25.92" customHeight="1">
      <c r="A446" s="12"/>
      <c r="B446" s="203"/>
      <c r="C446" s="204"/>
      <c r="D446" s="205" t="s">
        <v>75</v>
      </c>
      <c r="E446" s="206" t="s">
        <v>706</v>
      </c>
      <c r="F446" s="206" t="s">
        <v>707</v>
      </c>
      <c r="G446" s="204"/>
      <c r="H446" s="204"/>
      <c r="I446" s="207"/>
      <c r="J446" s="208">
        <f>BK446</f>
        <v>0</v>
      </c>
      <c r="K446" s="204"/>
      <c r="L446" s="209"/>
      <c r="M446" s="210"/>
      <c r="N446" s="211"/>
      <c r="O446" s="211"/>
      <c r="P446" s="212">
        <f>P447+P477</f>
        <v>0</v>
      </c>
      <c r="Q446" s="211"/>
      <c r="R446" s="212">
        <f>R447+R477</f>
        <v>1.4138660000000001</v>
      </c>
      <c r="S446" s="211"/>
      <c r="T446" s="213">
        <f>T447+T477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4" t="s">
        <v>86</v>
      </c>
      <c r="AT446" s="215" t="s">
        <v>75</v>
      </c>
      <c r="AU446" s="215" t="s">
        <v>76</v>
      </c>
      <c r="AY446" s="214" t="s">
        <v>132</v>
      </c>
      <c r="BK446" s="216">
        <f>BK447+BK477</f>
        <v>0</v>
      </c>
    </row>
    <row r="447" s="12" customFormat="1" ht="22.8" customHeight="1">
      <c r="A447" s="12"/>
      <c r="B447" s="203"/>
      <c r="C447" s="204"/>
      <c r="D447" s="205" t="s">
        <v>75</v>
      </c>
      <c r="E447" s="217" t="s">
        <v>708</v>
      </c>
      <c r="F447" s="217" t="s">
        <v>709</v>
      </c>
      <c r="G447" s="204"/>
      <c r="H447" s="204"/>
      <c r="I447" s="207"/>
      <c r="J447" s="218">
        <f>BK447</f>
        <v>0</v>
      </c>
      <c r="K447" s="204"/>
      <c r="L447" s="209"/>
      <c r="M447" s="210"/>
      <c r="N447" s="211"/>
      <c r="O447" s="211"/>
      <c r="P447" s="212">
        <f>SUM(P448:P476)</f>
        <v>0</v>
      </c>
      <c r="Q447" s="211"/>
      <c r="R447" s="212">
        <f>SUM(R448:R476)</f>
        <v>0.81439600000000001</v>
      </c>
      <c r="S447" s="211"/>
      <c r="T447" s="213">
        <f>SUM(T448:T476)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4" t="s">
        <v>86</v>
      </c>
      <c r="AT447" s="215" t="s">
        <v>75</v>
      </c>
      <c r="AU447" s="215" t="s">
        <v>84</v>
      </c>
      <c r="AY447" s="214" t="s">
        <v>132</v>
      </c>
      <c r="BK447" s="216">
        <f>SUM(BK448:BK476)</f>
        <v>0</v>
      </c>
    </row>
    <row r="448" s="2" customFormat="1" ht="24.15" customHeight="1">
      <c r="A448" s="38"/>
      <c r="B448" s="39"/>
      <c r="C448" s="219" t="s">
        <v>710</v>
      </c>
      <c r="D448" s="219" t="s">
        <v>134</v>
      </c>
      <c r="E448" s="220" t="s">
        <v>711</v>
      </c>
      <c r="F448" s="221" t="s">
        <v>712</v>
      </c>
      <c r="G448" s="222" t="s">
        <v>304</v>
      </c>
      <c r="H448" s="223">
        <v>109.06</v>
      </c>
      <c r="I448" s="224"/>
      <c r="J448" s="225">
        <f>ROUND(I448*H448,2)</f>
        <v>0</v>
      </c>
      <c r="K448" s="226"/>
      <c r="L448" s="44"/>
      <c r="M448" s="227" t="s">
        <v>1</v>
      </c>
      <c r="N448" s="228" t="s">
        <v>41</v>
      </c>
      <c r="O448" s="91"/>
      <c r="P448" s="229">
        <f>O448*H448</f>
        <v>0</v>
      </c>
      <c r="Q448" s="229">
        <v>0</v>
      </c>
      <c r="R448" s="229">
        <f>Q448*H448</f>
        <v>0</v>
      </c>
      <c r="S448" s="229">
        <v>0</v>
      </c>
      <c r="T448" s="230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1" t="s">
        <v>222</v>
      </c>
      <c r="AT448" s="231" t="s">
        <v>134</v>
      </c>
      <c r="AU448" s="231" t="s">
        <v>86</v>
      </c>
      <c r="AY448" s="17" t="s">
        <v>132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7" t="s">
        <v>84</v>
      </c>
      <c r="BK448" s="232">
        <f>ROUND(I448*H448,2)</f>
        <v>0</v>
      </c>
      <c r="BL448" s="17" t="s">
        <v>222</v>
      </c>
      <c r="BM448" s="231" t="s">
        <v>713</v>
      </c>
    </row>
    <row r="449" s="13" customFormat="1">
      <c r="A449" s="13"/>
      <c r="B449" s="233"/>
      <c r="C449" s="234"/>
      <c r="D449" s="235" t="s">
        <v>143</v>
      </c>
      <c r="E449" s="236" t="s">
        <v>1</v>
      </c>
      <c r="F449" s="237" t="s">
        <v>714</v>
      </c>
      <c r="G449" s="234"/>
      <c r="H449" s="238">
        <v>109.06</v>
      </c>
      <c r="I449" s="239"/>
      <c r="J449" s="234"/>
      <c r="K449" s="234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143</v>
      </c>
      <c r="AU449" s="244" t="s">
        <v>86</v>
      </c>
      <c r="AV449" s="13" t="s">
        <v>86</v>
      </c>
      <c r="AW449" s="13" t="s">
        <v>33</v>
      </c>
      <c r="AX449" s="13" t="s">
        <v>76</v>
      </c>
      <c r="AY449" s="244" t="s">
        <v>132</v>
      </c>
    </row>
    <row r="450" s="14" customFormat="1">
      <c r="A450" s="14"/>
      <c r="B450" s="245"/>
      <c r="C450" s="246"/>
      <c r="D450" s="235" t="s">
        <v>143</v>
      </c>
      <c r="E450" s="247" t="s">
        <v>1</v>
      </c>
      <c r="F450" s="248" t="s">
        <v>145</v>
      </c>
      <c r="G450" s="246"/>
      <c r="H450" s="249">
        <v>109.06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143</v>
      </c>
      <c r="AU450" s="255" t="s">
        <v>86</v>
      </c>
      <c r="AV450" s="14" t="s">
        <v>138</v>
      </c>
      <c r="AW450" s="14" t="s">
        <v>33</v>
      </c>
      <c r="AX450" s="14" t="s">
        <v>84</v>
      </c>
      <c r="AY450" s="255" t="s">
        <v>132</v>
      </c>
    </row>
    <row r="451" s="2" customFormat="1" ht="16.5" customHeight="1">
      <c r="A451" s="38"/>
      <c r="B451" s="39"/>
      <c r="C451" s="256" t="s">
        <v>715</v>
      </c>
      <c r="D451" s="256" t="s">
        <v>192</v>
      </c>
      <c r="E451" s="257" t="s">
        <v>716</v>
      </c>
      <c r="F451" s="258" t="s">
        <v>717</v>
      </c>
      <c r="G451" s="259" t="s">
        <v>168</v>
      </c>
      <c r="H451" s="260">
        <v>0.050000000000000003</v>
      </c>
      <c r="I451" s="261"/>
      <c r="J451" s="262">
        <f>ROUND(I451*H451,2)</f>
        <v>0</v>
      </c>
      <c r="K451" s="263"/>
      <c r="L451" s="264"/>
      <c r="M451" s="265" t="s">
        <v>1</v>
      </c>
      <c r="N451" s="266" t="s">
        <v>41</v>
      </c>
      <c r="O451" s="91"/>
      <c r="P451" s="229">
        <f>O451*H451</f>
        <v>0</v>
      </c>
      <c r="Q451" s="229">
        <v>1</v>
      </c>
      <c r="R451" s="229">
        <f>Q451*H451</f>
        <v>0.050000000000000003</v>
      </c>
      <c r="S451" s="229">
        <v>0</v>
      </c>
      <c r="T451" s="230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1" t="s">
        <v>273</v>
      </c>
      <c r="AT451" s="231" t="s">
        <v>192</v>
      </c>
      <c r="AU451" s="231" t="s">
        <v>86</v>
      </c>
      <c r="AY451" s="17" t="s">
        <v>132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7" t="s">
        <v>84</v>
      </c>
      <c r="BK451" s="232">
        <f>ROUND(I451*H451,2)</f>
        <v>0</v>
      </c>
      <c r="BL451" s="17" t="s">
        <v>222</v>
      </c>
      <c r="BM451" s="231" t="s">
        <v>718</v>
      </c>
    </row>
    <row r="452" s="13" customFormat="1">
      <c r="A452" s="13"/>
      <c r="B452" s="233"/>
      <c r="C452" s="234"/>
      <c r="D452" s="235" t="s">
        <v>143</v>
      </c>
      <c r="E452" s="236" t="s">
        <v>1</v>
      </c>
      <c r="F452" s="237" t="s">
        <v>719</v>
      </c>
      <c r="G452" s="234"/>
      <c r="H452" s="238">
        <v>0.050000000000000003</v>
      </c>
      <c r="I452" s="239"/>
      <c r="J452" s="234"/>
      <c r="K452" s="234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143</v>
      </c>
      <c r="AU452" s="244" t="s">
        <v>86</v>
      </c>
      <c r="AV452" s="13" t="s">
        <v>86</v>
      </c>
      <c r="AW452" s="13" t="s">
        <v>33</v>
      </c>
      <c r="AX452" s="13" t="s">
        <v>76</v>
      </c>
      <c r="AY452" s="244" t="s">
        <v>132</v>
      </c>
    </row>
    <row r="453" s="14" customFormat="1">
      <c r="A453" s="14"/>
      <c r="B453" s="245"/>
      <c r="C453" s="246"/>
      <c r="D453" s="235" t="s">
        <v>143</v>
      </c>
      <c r="E453" s="247" t="s">
        <v>1</v>
      </c>
      <c r="F453" s="248" t="s">
        <v>145</v>
      </c>
      <c r="G453" s="246"/>
      <c r="H453" s="249">
        <v>0.050000000000000003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143</v>
      </c>
      <c r="AU453" s="255" t="s">
        <v>86</v>
      </c>
      <c r="AV453" s="14" t="s">
        <v>138</v>
      </c>
      <c r="AW453" s="14" t="s">
        <v>33</v>
      </c>
      <c r="AX453" s="14" t="s">
        <v>84</v>
      </c>
      <c r="AY453" s="255" t="s">
        <v>132</v>
      </c>
    </row>
    <row r="454" s="2" customFormat="1" ht="24.15" customHeight="1">
      <c r="A454" s="38"/>
      <c r="B454" s="39"/>
      <c r="C454" s="219" t="s">
        <v>720</v>
      </c>
      <c r="D454" s="219" t="s">
        <v>134</v>
      </c>
      <c r="E454" s="220" t="s">
        <v>721</v>
      </c>
      <c r="F454" s="221" t="s">
        <v>722</v>
      </c>
      <c r="G454" s="222" t="s">
        <v>304</v>
      </c>
      <c r="H454" s="223">
        <v>19.399999999999999</v>
      </c>
      <c r="I454" s="224"/>
      <c r="J454" s="225">
        <f>ROUND(I454*H454,2)</f>
        <v>0</v>
      </c>
      <c r="K454" s="226"/>
      <c r="L454" s="44"/>
      <c r="M454" s="227" t="s">
        <v>1</v>
      </c>
      <c r="N454" s="228" t="s">
        <v>41</v>
      </c>
      <c r="O454" s="91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1" t="s">
        <v>222</v>
      </c>
      <c r="AT454" s="231" t="s">
        <v>134</v>
      </c>
      <c r="AU454" s="231" t="s">
        <v>86</v>
      </c>
      <c r="AY454" s="17" t="s">
        <v>132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7" t="s">
        <v>84</v>
      </c>
      <c r="BK454" s="232">
        <f>ROUND(I454*H454,2)</f>
        <v>0</v>
      </c>
      <c r="BL454" s="17" t="s">
        <v>222</v>
      </c>
      <c r="BM454" s="231" t="s">
        <v>723</v>
      </c>
    </row>
    <row r="455" s="13" customFormat="1">
      <c r="A455" s="13"/>
      <c r="B455" s="233"/>
      <c r="C455" s="234"/>
      <c r="D455" s="235" t="s">
        <v>143</v>
      </c>
      <c r="E455" s="236" t="s">
        <v>1</v>
      </c>
      <c r="F455" s="237" t="s">
        <v>724</v>
      </c>
      <c r="G455" s="234"/>
      <c r="H455" s="238">
        <v>19.399999999999999</v>
      </c>
      <c r="I455" s="239"/>
      <c r="J455" s="234"/>
      <c r="K455" s="234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143</v>
      </c>
      <c r="AU455" s="244" t="s">
        <v>86</v>
      </c>
      <c r="AV455" s="13" t="s">
        <v>86</v>
      </c>
      <c r="AW455" s="13" t="s">
        <v>33</v>
      </c>
      <c r="AX455" s="13" t="s">
        <v>76</v>
      </c>
      <c r="AY455" s="244" t="s">
        <v>132</v>
      </c>
    </row>
    <row r="456" s="14" customFormat="1">
      <c r="A456" s="14"/>
      <c r="B456" s="245"/>
      <c r="C456" s="246"/>
      <c r="D456" s="235" t="s">
        <v>143</v>
      </c>
      <c r="E456" s="247" t="s">
        <v>1</v>
      </c>
      <c r="F456" s="248" t="s">
        <v>145</v>
      </c>
      <c r="G456" s="246"/>
      <c r="H456" s="249">
        <v>19.399999999999999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143</v>
      </c>
      <c r="AU456" s="255" t="s">
        <v>86</v>
      </c>
      <c r="AV456" s="14" t="s">
        <v>138</v>
      </c>
      <c r="AW456" s="14" t="s">
        <v>33</v>
      </c>
      <c r="AX456" s="14" t="s">
        <v>84</v>
      </c>
      <c r="AY456" s="255" t="s">
        <v>132</v>
      </c>
    </row>
    <row r="457" s="2" customFormat="1" ht="21.75" customHeight="1">
      <c r="A457" s="38"/>
      <c r="B457" s="39"/>
      <c r="C457" s="219" t="s">
        <v>725</v>
      </c>
      <c r="D457" s="219" t="s">
        <v>134</v>
      </c>
      <c r="E457" s="220" t="s">
        <v>726</v>
      </c>
      <c r="F457" s="221" t="s">
        <v>727</v>
      </c>
      <c r="G457" s="222" t="s">
        <v>304</v>
      </c>
      <c r="H457" s="223">
        <v>99.400000000000006</v>
      </c>
      <c r="I457" s="224"/>
      <c r="J457" s="225">
        <f>ROUND(I457*H457,2)</f>
        <v>0</v>
      </c>
      <c r="K457" s="226"/>
      <c r="L457" s="44"/>
      <c r="M457" s="227" t="s">
        <v>1</v>
      </c>
      <c r="N457" s="228" t="s">
        <v>41</v>
      </c>
      <c r="O457" s="91"/>
      <c r="P457" s="229">
        <f>O457*H457</f>
        <v>0</v>
      </c>
      <c r="Q457" s="229">
        <v>0.00038000000000000002</v>
      </c>
      <c r="R457" s="229">
        <f>Q457*H457</f>
        <v>0.037772000000000007</v>
      </c>
      <c r="S457" s="229">
        <v>0</v>
      </c>
      <c r="T457" s="23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1" t="s">
        <v>222</v>
      </c>
      <c r="AT457" s="231" t="s">
        <v>134</v>
      </c>
      <c r="AU457" s="231" t="s">
        <v>86</v>
      </c>
      <c r="AY457" s="17" t="s">
        <v>132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7" t="s">
        <v>84</v>
      </c>
      <c r="BK457" s="232">
        <f>ROUND(I457*H457,2)</f>
        <v>0</v>
      </c>
      <c r="BL457" s="17" t="s">
        <v>222</v>
      </c>
      <c r="BM457" s="231" t="s">
        <v>728</v>
      </c>
    </row>
    <row r="458" s="13" customFormat="1">
      <c r="A458" s="13"/>
      <c r="B458" s="233"/>
      <c r="C458" s="234"/>
      <c r="D458" s="235" t="s">
        <v>143</v>
      </c>
      <c r="E458" s="236" t="s">
        <v>1</v>
      </c>
      <c r="F458" s="237" t="s">
        <v>729</v>
      </c>
      <c r="G458" s="234"/>
      <c r="H458" s="238">
        <v>99.400000000000006</v>
      </c>
      <c r="I458" s="239"/>
      <c r="J458" s="234"/>
      <c r="K458" s="234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143</v>
      </c>
      <c r="AU458" s="244" t="s">
        <v>86</v>
      </c>
      <c r="AV458" s="13" t="s">
        <v>86</v>
      </c>
      <c r="AW458" s="13" t="s">
        <v>33</v>
      </c>
      <c r="AX458" s="13" t="s">
        <v>76</v>
      </c>
      <c r="AY458" s="244" t="s">
        <v>132</v>
      </c>
    </row>
    <row r="459" s="14" customFormat="1">
      <c r="A459" s="14"/>
      <c r="B459" s="245"/>
      <c r="C459" s="246"/>
      <c r="D459" s="235" t="s">
        <v>143</v>
      </c>
      <c r="E459" s="247" t="s">
        <v>1</v>
      </c>
      <c r="F459" s="248" t="s">
        <v>145</v>
      </c>
      <c r="G459" s="246"/>
      <c r="H459" s="249">
        <v>99.400000000000006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5" t="s">
        <v>143</v>
      </c>
      <c r="AU459" s="255" t="s">
        <v>86</v>
      </c>
      <c r="AV459" s="14" t="s">
        <v>138</v>
      </c>
      <c r="AW459" s="14" t="s">
        <v>33</v>
      </c>
      <c r="AX459" s="14" t="s">
        <v>84</v>
      </c>
      <c r="AY459" s="255" t="s">
        <v>132</v>
      </c>
    </row>
    <row r="460" s="2" customFormat="1" ht="49.05" customHeight="1">
      <c r="A460" s="38"/>
      <c r="B460" s="39"/>
      <c r="C460" s="256" t="s">
        <v>730</v>
      </c>
      <c r="D460" s="256" t="s">
        <v>192</v>
      </c>
      <c r="E460" s="257" t="s">
        <v>731</v>
      </c>
      <c r="F460" s="258" t="s">
        <v>732</v>
      </c>
      <c r="G460" s="259" t="s">
        <v>304</v>
      </c>
      <c r="H460" s="260">
        <v>114.31</v>
      </c>
      <c r="I460" s="261"/>
      <c r="J460" s="262">
        <f>ROUND(I460*H460,2)</f>
        <v>0</v>
      </c>
      <c r="K460" s="263"/>
      <c r="L460" s="264"/>
      <c r="M460" s="265" t="s">
        <v>1</v>
      </c>
      <c r="N460" s="266" t="s">
        <v>41</v>
      </c>
      <c r="O460" s="91"/>
      <c r="P460" s="229">
        <f>O460*H460</f>
        <v>0</v>
      </c>
      <c r="Q460" s="229">
        <v>0.0053</v>
      </c>
      <c r="R460" s="229">
        <f>Q460*H460</f>
        <v>0.60584300000000002</v>
      </c>
      <c r="S460" s="229">
        <v>0</v>
      </c>
      <c r="T460" s="23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1" t="s">
        <v>175</v>
      </c>
      <c r="AT460" s="231" t="s">
        <v>192</v>
      </c>
      <c r="AU460" s="231" t="s">
        <v>86</v>
      </c>
      <c r="AY460" s="17" t="s">
        <v>132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7" t="s">
        <v>84</v>
      </c>
      <c r="BK460" s="232">
        <f>ROUND(I460*H460,2)</f>
        <v>0</v>
      </c>
      <c r="BL460" s="17" t="s">
        <v>138</v>
      </c>
      <c r="BM460" s="231" t="s">
        <v>733</v>
      </c>
    </row>
    <row r="461" s="2" customFormat="1" ht="24.15" customHeight="1">
      <c r="A461" s="38"/>
      <c r="B461" s="39"/>
      <c r="C461" s="256" t="s">
        <v>734</v>
      </c>
      <c r="D461" s="256" t="s">
        <v>192</v>
      </c>
      <c r="E461" s="257" t="s">
        <v>735</v>
      </c>
      <c r="F461" s="258" t="s">
        <v>736</v>
      </c>
      <c r="G461" s="259" t="s">
        <v>304</v>
      </c>
      <c r="H461" s="260">
        <v>109.327</v>
      </c>
      <c r="I461" s="261"/>
      <c r="J461" s="262">
        <f>ROUND(I461*H461,2)</f>
        <v>0</v>
      </c>
      <c r="K461" s="263"/>
      <c r="L461" s="264"/>
      <c r="M461" s="265" t="s">
        <v>1</v>
      </c>
      <c r="N461" s="266" t="s">
        <v>41</v>
      </c>
      <c r="O461" s="91"/>
      <c r="P461" s="229">
        <f>O461*H461</f>
        <v>0</v>
      </c>
      <c r="Q461" s="229">
        <v>0.001</v>
      </c>
      <c r="R461" s="229">
        <f>Q461*H461</f>
        <v>0.10932699999999999</v>
      </c>
      <c r="S461" s="229">
        <v>0</v>
      </c>
      <c r="T461" s="230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1" t="s">
        <v>175</v>
      </c>
      <c r="AT461" s="231" t="s">
        <v>192</v>
      </c>
      <c r="AU461" s="231" t="s">
        <v>86</v>
      </c>
      <c r="AY461" s="17" t="s">
        <v>132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7" t="s">
        <v>84</v>
      </c>
      <c r="BK461" s="232">
        <f>ROUND(I461*H461,2)</f>
        <v>0</v>
      </c>
      <c r="BL461" s="17" t="s">
        <v>138</v>
      </c>
      <c r="BM461" s="231" t="s">
        <v>737</v>
      </c>
    </row>
    <row r="462" s="13" customFormat="1">
      <c r="A462" s="13"/>
      <c r="B462" s="233"/>
      <c r="C462" s="234"/>
      <c r="D462" s="235" t="s">
        <v>143</v>
      </c>
      <c r="E462" s="236" t="s">
        <v>1</v>
      </c>
      <c r="F462" s="237" t="s">
        <v>738</v>
      </c>
      <c r="G462" s="234"/>
      <c r="H462" s="238">
        <v>109.327</v>
      </c>
      <c r="I462" s="239"/>
      <c r="J462" s="234"/>
      <c r="K462" s="234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143</v>
      </c>
      <c r="AU462" s="244" t="s">
        <v>86</v>
      </c>
      <c r="AV462" s="13" t="s">
        <v>86</v>
      </c>
      <c r="AW462" s="13" t="s">
        <v>33</v>
      </c>
      <c r="AX462" s="13" t="s">
        <v>76</v>
      </c>
      <c r="AY462" s="244" t="s">
        <v>132</v>
      </c>
    </row>
    <row r="463" s="14" customFormat="1">
      <c r="A463" s="14"/>
      <c r="B463" s="245"/>
      <c r="C463" s="246"/>
      <c r="D463" s="235" t="s">
        <v>143</v>
      </c>
      <c r="E463" s="247" t="s">
        <v>1</v>
      </c>
      <c r="F463" s="248" t="s">
        <v>145</v>
      </c>
      <c r="G463" s="246"/>
      <c r="H463" s="249">
        <v>109.327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5" t="s">
        <v>143</v>
      </c>
      <c r="AU463" s="255" t="s">
        <v>86</v>
      </c>
      <c r="AV463" s="14" t="s">
        <v>138</v>
      </c>
      <c r="AW463" s="14" t="s">
        <v>33</v>
      </c>
      <c r="AX463" s="14" t="s">
        <v>84</v>
      </c>
      <c r="AY463" s="255" t="s">
        <v>132</v>
      </c>
    </row>
    <row r="464" s="2" customFormat="1" ht="24.15" customHeight="1">
      <c r="A464" s="38"/>
      <c r="B464" s="39"/>
      <c r="C464" s="219" t="s">
        <v>739</v>
      </c>
      <c r="D464" s="219" t="s">
        <v>134</v>
      </c>
      <c r="E464" s="220" t="s">
        <v>740</v>
      </c>
      <c r="F464" s="221" t="s">
        <v>741</v>
      </c>
      <c r="G464" s="222" t="s">
        <v>304</v>
      </c>
      <c r="H464" s="223">
        <v>99.388000000000005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41</v>
      </c>
      <c r="O464" s="91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138</v>
      </c>
      <c r="AT464" s="231" t="s">
        <v>134</v>
      </c>
      <c r="AU464" s="231" t="s">
        <v>86</v>
      </c>
      <c r="AY464" s="17" t="s">
        <v>132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84</v>
      </c>
      <c r="BK464" s="232">
        <f>ROUND(I464*H464,2)</f>
        <v>0</v>
      </c>
      <c r="BL464" s="17" t="s">
        <v>138</v>
      </c>
      <c r="BM464" s="231" t="s">
        <v>742</v>
      </c>
    </row>
    <row r="465" s="15" customFormat="1">
      <c r="A465" s="15"/>
      <c r="B465" s="267"/>
      <c r="C465" s="268"/>
      <c r="D465" s="235" t="s">
        <v>143</v>
      </c>
      <c r="E465" s="269" t="s">
        <v>1</v>
      </c>
      <c r="F465" s="270" t="s">
        <v>743</v>
      </c>
      <c r="G465" s="268"/>
      <c r="H465" s="269" t="s">
        <v>1</v>
      </c>
      <c r="I465" s="271"/>
      <c r="J465" s="268"/>
      <c r="K465" s="268"/>
      <c r="L465" s="272"/>
      <c r="M465" s="273"/>
      <c r="N465" s="274"/>
      <c r="O465" s="274"/>
      <c r="P465" s="274"/>
      <c r="Q465" s="274"/>
      <c r="R465" s="274"/>
      <c r="S465" s="274"/>
      <c r="T465" s="27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6" t="s">
        <v>143</v>
      </c>
      <c r="AU465" s="276" t="s">
        <v>86</v>
      </c>
      <c r="AV465" s="15" t="s">
        <v>84</v>
      </c>
      <c r="AW465" s="15" t="s">
        <v>33</v>
      </c>
      <c r="AX465" s="15" t="s">
        <v>76</v>
      </c>
      <c r="AY465" s="276" t="s">
        <v>132</v>
      </c>
    </row>
    <row r="466" s="13" customFormat="1">
      <c r="A466" s="13"/>
      <c r="B466" s="233"/>
      <c r="C466" s="234"/>
      <c r="D466" s="235" t="s">
        <v>143</v>
      </c>
      <c r="E466" s="236" t="s">
        <v>1</v>
      </c>
      <c r="F466" s="237" t="s">
        <v>744</v>
      </c>
      <c r="G466" s="234"/>
      <c r="H466" s="238">
        <v>55.923999999999999</v>
      </c>
      <c r="I466" s="239"/>
      <c r="J466" s="234"/>
      <c r="K466" s="234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143</v>
      </c>
      <c r="AU466" s="244" t="s">
        <v>86</v>
      </c>
      <c r="AV466" s="13" t="s">
        <v>86</v>
      </c>
      <c r="AW466" s="13" t="s">
        <v>33</v>
      </c>
      <c r="AX466" s="13" t="s">
        <v>76</v>
      </c>
      <c r="AY466" s="244" t="s">
        <v>132</v>
      </c>
    </row>
    <row r="467" s="13" customFormat="1">
      <c r="A467" s="13"/>
      <c r="B467" s="233"/>
      <c r="C467" s="234"/>
      <c r="D467" s="235" t="s">
        <v>143</v>
      </c>
      <c r="E467" s="236" t="s">
        <v>1</v>
      </c>
      <c r="F467" s="237" t="s">
        <v>745</v>
      </c>
      <c r="G467" s="234"/>
      <c r="H467" s="238">
        <v>43.463999999999999</v>
      </c>
      <c r="I467" s="239"/>
      <c r="J467" s="234"/>
      <c r="K467" s="234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143</v>
      </c>
      <c r="AU467" s="244" t="s">
        <v>86</v>
      </c>
      <c r="AV467" s="13" t="s">
        <v>86</v>
      </c>
      <c r="AW467" s="13" t="s">
        <v>33</v>
      </c>
      <c r="AX467" s="13" t="s">
        <v>76</v>
      </c>
      <c r="AY467" s="244" t="s">
        <v>132</v>
      </c>
    </row>
    <row r="468" s="14" customFormat="1">
      <c r="A468" s="14"/>
      <c r="B468" s="245"/>
      <c r="C468" s="246"/>
      <c r="D468" s="235" t="s">
        <v>143</v>
      </c>
      <c r="E468" s="247" t="s">
        <v>1</v>
      </c>
      <c r="F468" s="248" t="s">
        <v>209</v>
      </c>
      <c r="G468" s="246"/>
      <c r="H468" s="249">
        <v>99.388000000000005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143</v>
      </c>
      <c r="AU468" s="255" t="s">
        <v>86</v>
      </c>
      <c r="AV468" s="14" t="s">
        <v>138</v>
      </c>
      <c r="AW468" s="14" t="s">
        <v>33</v>
      </c>
      <c r="AX468" s="14" t="s">
        <v>84</v>
      </c>
      <c r="AY468" s="255" t="s">
        <v>132</v>
      </c>
    </row>
    <row r="469" s="2" customFormat="1" ht="16.5" customHeight="1">
      <c r="A469" s="38"/>
      <c r="B469" s="39"/>
      <c r="C469" s="256" t="s">
        <v>746</v>
      </c>
      <c r="D469" s="256" t="s">
        <v>192</v>
      </c>
      <c r="E469" s="257" t="s">
        <v>747</v>
      </c>
      <c r="F469" s="258" t="s">
        <v>748</v>
      </c>
      <c r="G469" s="259" t="s">
        <v>168</v>
      </c>
      <c r="H469" s="260">
        <v>0.0080000000000000002</v>
      </c>
      <c r="I469" s="261"/>
      <c r="J469" s="262">
        <f>ROUND(I469*H469,2)</f>
        <v>0</v>
      </c>
      <c r="K469" s="263"/>
      <c r="L469" s="264"/>
      <c r="M469" s="265" t="s">
        <v>1</v>
      </c>
      <c r="N469" s="266" t="s">
        <v>41</v>
      </c>
      <c r="O469" s="91"/>
      <c r="P469" s="229">
        <f>O469*H469</f>
        <v>0</v>
      </c>
      <c r="Q469" s="229">
        <v>1</v>
      </c>
      <c r="R469" s="229">
        <f>Q469*H469</f>
        <v>0.0080000000000000002</v>
      </c>
      <c r="S469" s="229">
        <v>0</v>
      </c>
      <c r="T469" s="230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1" t="s">
        <v>273</v>
      </c>
      <c r="AT469" s="231" t="s">
        <v>192</v>
      </c>
      <c r="AU469" s="231" t="s">
        <v>86</v>
      </c>
      <c r="AY469" s="17" t="s">
        <v>132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7" t="s">
        <v>84</v>
      </c>
      <c r="BK469" s="232">
        <f>ROUND(I469*H469,2)</f>
        <v>0</v>
      </c>
      <c r="BL469" s="17" t="s">
        <v>222</v>
      </c>
      <c r="BM469" s="231" t="s">
        <v>749</v>
      </c>
    </row>
    <row r="470" s="13" customFormat="1">
      <c r="A470" s="13"/>
      <c r="B470" s="233"/>
      <c r="C470" s="234"/>
      <c r="D470" s="235" t="s">
        <v>143</v>
      </c>
      <c r="E470" s="236" t="s">
        <v>1</v>
      </c>
      <c r="F470" s="237" t="s">
        <v>750</v>
      </c>
      <c r="G470" s="234"/>
      <c r="H470" s="238">
        <v>0.0080000000000000002</v>
      </c>
      <c r="I470" s="239"/>
      <c r="J470" s="234"/>
      <c r="K470" s="234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143</v>
      </c>
      <c r="AU470" s="244" t="s">
        <v>86</v>
      </c>
      <c r="AV470" s="13" t="s">
        <v>86</v>
      </c>
      <c r="AW470" s="13" t="s">
        <v>33</v>
      </c>
      <c r="AX470" s="13" t="s">
        <v>76</v>
      </c>
      <c r="AY470" s="244" t="s">
        <v>132</v>
      </c>
    </row>
    <row r="471" s="14" customFormat="1">
      <c r="A471" s="14"/>
      <c r="B471" s="245"/>
      <c r="C471" s="246"/>
      <c r="D471" s="235" t="s">
        <v>143</v>
      </c>
      <c r="E471" s="247" t="s">
        <v>1</v>
      </c>
      <c r="F471" s="248" t="s">
        <v>145</v>
      </c>
      <c r="G471" s="246"/>
      <c r="H471" s="249">
        <v>0.0080000000000000002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143</v>
      </c>
      <c r="AU471" s="255" t="s">
        <v>86</v>
      </c>
      <c r="AV471" s="14" t="s">
        <v>138</v>
      </c>
      <c r="AW471" s="14" t="s">
        <v>33</v>
      </c>
      <c r="AX471" s="14" t="s">
        <v>84</v>
      </c>
      <c r="AY471" s="255" t="s">
        <v>132</v>
      </c>
    </row>
    <row r="472" s="2" customFormat="1" ht="24.15" customHeight="1">
      <c r="A472" s="38"/>
      <c r="B472" s="39"/>
      <c r="C472" s="256" t="s">
        <v>751</v>
      </c>
      <c r="D472" s="256" t="s">
        <v>192</v>
      </c>
      <c r="E472" s="257" t="s">
        <v>752</v>
      </c>
      <c r="F472" s="258" t="s">
        <v>753</v>
      </c>
      <c r="G472" s="259" t="s">
        <v>205</v>
      </c>
      <c r="H472" s="260">
        <v>210</v>
      </c>
      <c r="I472" s="261"/>
      <c r="J472" s="262">
        <f>ROUND(I472*H472,2)</f>
        <v>0</v>
      </c>
      <c r="K472" s="263"/>
      <c r="L472" s="264"/>
      <c r="M472" s="265" t="s">
        <v>1</v>
      </c>
      <c r="N472" s="266" t="s">
        <v>41</v>
      </c>
      <c r="O472" s="91"/>
      <c r="P472" s="229">
        <f>O472*H472</f>
        <v>0</v>
      </c>
      <c r="Q472" s="229">
        <v>0</v>
      </c>
      <c r="R472" s="229">
        <f>Q472*H472</f>
        <v>0</v>
      </c>
      <c r="S472" s="229">
        <v>0</v>
      </c>
      <c r="T472" s="23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1" t="s">
        <v>175</v>
      </c>
      <c r="AT472" s="231" t="s">
        <v>192</v>
      </c>
      <c r="AU472" s="231" t="s">
        <v>86</v>
      </c>
      <c r="AY472" s="17" t="s">
        <v>132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7" t="s">
        <v>84</v>
      </c>
      <c r="BK472" s="232">
        <f>ROUND(I472*H472,2)</f>
        <v>0</v>
      </c>
      <c r="BL472" s="17" t="s">
        <v>138</v>
      </c>
      <c r="BM472" s="231" t="s">
        <v>754</v>
      </c>
    </row>
    <row r="473" s="2" customFormat="1" ht="21.75" customHeight="1">
      <c r="A473" s="38"/>
      <c r="B473" s="39"/>
      <c r="C473" s="219" t="s">
        <v>755</v>
      </c>
      <c r="D473" s="219" t="s">
        <v>134</v>
      </c>
      <c r="E473" s="220" t="s">
        <v>756</v>
      </c>
      <c r="F473" s="221" t="s">
        <v>757</v>
      </c>
      <c r="G473" s="222" t="s">
        <v>149</v>
      </c>
      <c r="H473" s="223">
        <v>31.399999999999999</v>
      </c>
      <c r="I473" s="224"/>
      <c r="J473" s="225">
        <f>ROUND(I473*H473,2)</f>
        <v>0</v>
      </c>
      <c r="K473" s="226"/>
      <c r="L473" s="44"/>
      <c r="M473" s="227" t="s">
        <v>1</v>
      </c>
      <c r="N473" s="228" t="s">
        <v>41</v>
      </c>
      <c r="O473" s="91"/>
      <c r="P473" s="229">
        <f>O473*H473</f>
        <v>0</v>
      </c>
      <c r="Q473" s="229">
        <v>0.00011</v>
      </c>
      <c r="R473" s="229">
        <f>Q473*H473</f>
        <v>0.003454</v>
      </c>
      <c r="S473" s="229">
        <v>0</v>
      </c>
      <c r="T473" s="230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1" t="s">
        <v>222</v>
      </c>
      <c r="AT473" s="231" t="s">
        <v>134</v>
      </c>
      <c r="AU473" s="231" t="s">
        <v>86</v>
      </c>
      <c r="AY473" s="17" t="s">
        <v>132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7" t="s">
        <v>84</v>
      </c>
      <c r="BK473" s="232">
        <f>ROUND(I473*H473,2)</f>
        <v>0</v>
      </c>
      <c r="BL473" s="17" t="s">
        <v>222</v>
      </c>
      <c r="BM473" s="231" t="s">
        <v>758</v>
      </c>
    </row>
    <row r="474" s="13" customFormat="1">
      <c r="A474" s="13"/>
      <c r="B474" s="233"/>
      <c r="C474" s="234"/>
      <c r="D474" s="235" t="s">
        <v>143</v>
      </c>
      <c r="E474" s="236" t="s">
        <v>1</v>
      </c>
      <c r="F474" s="237" t="s">
        <v>759</v>
      </c>
      <c r="G474" s="234"/>
      <c r="H474" s="238">
        <v>31.399999999999999</v>
      </c>
      <c r="I474" s="239"/>
      <c r="J474" s="234"/>
      <c r="K474" s="234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143</v>
      </c>
      <c r="AU474" s="244" t="s">
        <v>86</v>
      </c>
      <c r="AV474" s="13" t="s">
        <v>86</v>
      </c>
      <c r="AW474" s="13" t="s">
        <v>33</v>
      </c>
      <c r="AX474" s="13" t="s">
        <v>76</v>
      </c>
      <c r="AY474" s="244" t="s">
        <v>132</v>
      </c>
    </row>
    <row r="475" s="14" customFormat="1">
      <c r="A475" s="14"/>
      <c r="B475" s="245"/>
      <c r="C475" s="246"/>
      <c r="D475" s="235" t="s">
        <v>143</v>
      </c>
      <c r="E475" s="247" t="s">
        <v>1</v>
      </c>
      <c r="F475" s="248" t="s">
        <v>145</v>
      </c>
      <c r="G475" s="246"/>
      <c r="H475" s="249">
        <v>31.399999999999999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143</v>
      </c>
      <c r="AU475" s="255" t="s">
        <v>86</v>
      </c>
      <c r="AV475" s="14" t="s">
        <v>138</v>
      </c>
      <c r="AW475" s="14" t="s">
        <v>33</v>
      </c>
      <c r="AX475" s="14" t="s">
        <v>84</v>
      </c>
      <c r="AY475" s="255" t="s">
        <v>132</v>
      </c>
    </row>
    <row r="476" s="2" customFormat="1" ht="16.5" customHeight="1">
      <c r="A476" s="38"/>
      <c r="B476" s="39"/>
      <c r="C476" s="256" t="s">
        <v>760</v>
      </c>
      <c r="D476" s="256" t="s">
        <v>192</v>
      </c>
      <c r="E476" s="257" t="s">
        <v>761</v>
      </c>
      <c r="F476" s="258" t="s">
        <v>762</v>
      </c>
      <c r="G476" s="259" t="s">
        <v>149</v>
      </c>
      <c r="H476" s="260">
        <v>32.969999999999999</v>
      </c>
      <c r="I476" s="261"/>
      <c r="J476" s="262">
        <f>ROUND(I476*H476,2)</f>
        <v>0</v>
      </c>
      <c r="K476" s="263"/>
      <c r="L476" s="264"/>
      <c r="M476" s="265" t="s">
        <v>1</v>
      </c>
      <c r="N476" s="266" t="s">
        <v>41</v>
      </c>
      <c r="O476" s="91"/>
      <c r="P476" s="229">
        <f>O476*H476</f>
        <v>0</v>
      </c>
      <c r="Q476" s="229">
        <v>0</v>
      </c>
      <c r="R476" s="229">
        <f>Q476*H476</f>
        <v>0</v>
      </c>
      <c r="S476" s="229">
        <v>0</v>
      </c>
      <c r="T476" s="230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1" t="s">
        <v>175</v>
      </c>
      <c r="AT476" s="231" t="s">
        <v>192</v>
      </c>
      <c r="AU476" s="231" t="s">
        <v>86</v>
      </c>
      <c r="AY476" s="17" t="s">
        <v>132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7" t="s">
        <v>84</v>
      </c>
      <c r="BK476" s="232">
        <f>ROUND(I476*H476,2)</f>
        <v>0</v>
      </c>
      <c r="BL476" s="17" t="s">
        <v>138</v>
      </c>
      <c r="BM476" s="231" t="s">
        <v>763</v>
      </c>
    </row>
    <row r="477" s="12" customFormat="1" ht="22.8" customHeight="1">
      <c r="A477" s="12"/>
      <c r="B477" s="203"/>
      <c r="C477" s="204"/>
      <c r="D477" s="205" t="s">
        <v>75</v>
      </c>
      <c r="E477" s="217" t="s">
        <v>764</v>
      </c>
      <c r="F477" s="217" t="s">
        <v>765</v>
      </c>
      <c r="G477" s="204"/>
      <c r="H477" s="204"/>
      <c r="I477" s="207"/>
      <c r="J477" s="218">
        <f>BK477</f>
        <v>0</v>
      </c>
      <c r="K477" s="204"/>
      <c r="L477" s="209"/>
      <c r="M477" s="210"/>
      <c r="N477" s="211"/>
      <c r="O477" s="211"/>
      <c r="P477" s="212">
        <f>SUM(P478:P484)</f>
        <v>0</v>
      </c>
      <c r="Q477" s="211"/>
      <c r="R477" s="212">
        <f>SUM(R478:R484)</f>
        <v>0.59947000000000006</v>
      </c>
      <c r="S477" s="211"/>
      <c r="T477" s="213">
        <f>SUM(T478:T484)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4" t="s">
        <v>86</v>
      </c>
      <c r="AT477" s="215" t="s">
        <v>75</v>
      </c>
      <c r="AU477" s="215" t="s">
        <v>84</v>
      </c>
      <c r="AY477" s="214" t="s">
        <v>132</v>
      </c>
      <c r="BK477" s="216">
        <f>SUM(BK478:BK484)</f>
        <v>0</v>
      </c>
    </row>
    <row r="478" s="2" customFormat="1" ht="33" customHeight="1">
      <c r="A478" s="38"/>
      <c r="B478" s="39"/>
      <c r="C478" s="219" t="s">
        <v>766</v>
      </c>
      <c r="D478" s="219" t="s">
        <v>134</v>
      </c>
      <c r="E478" s="220" t="s">
        <v>767</v>
      </c>
      <c r="F478" s="221" t="s">
        <v>768</v>
      </c>
      <c r="G478" s="222" t="s">
        <v>304</v>
      </c>
      <c r="H478" s="223">
        <v>50.700000000000003</v>
      </c>
      <c r="I478" s="224"/>
      <c r="J478" s="225">
        <f>ROUND(I478*H478,2)</f>
        <v>0</v>
      </c>
      <c r="K478" s="226"/>
      <c r="L478" s="44"/>
      <c r="M478" s="227" t="s">
        <v>1</v>
      </c>
      <c r="N478" s="228" t="s">
        <v>41</v>
      </c>
      <c r="O478" s="91"/>
      <c r="P478" s="229">
        <f>O478*H478</f>
        <v>0</v>
      </c>
      <c r="Q478" s="229">
        <v>0</v>
      </c>
      <c r="R478" s="229">
        <f>Q478*H478</f>
        <v>0</v>
      </c>
      <c r="S478" s="229">
        <v>0</v>
      </c>
      <c r="T478" s="230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1" t="s">
        <v>222</v>
      </c>
      <c r="AT478" s="231" t="s">
        <v>134</v>
      </c>
      <c r="AU478" s="231" t="s">
        <v>86</v>
      </c>
      <c r="AY478" s="17" t="s">
        <v>132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7" t="s">
        <v>84</v>
      </c>
      <c r="BK478" s="232">
        <f>ROUND(I478*H478,2)</f>
        <v>0</v>
      </c>
      <c r="BL478" s="17" t="s">
        <v>222</v>
      </c>
      <c r="BM478" s="231" t="s">
        <v>769</v>
      </c>
    </row>
    <row r="479" s="2" customFormat="1">
      <c r="A479" s="38"/>
      <c r="B479" s="39"/>
      <c r="C479" s="40"/>
      <c r="D479" s="235" t="s">
        <v>268</v>
      </c>
      <c r="E479" s="40"/>
      <c r="F479" s="277" t="s">
        <v>770</v>
      </c>
      <c r="G479" s="40"/>
      <c r="H479" s="40"/>
      <c r="I479" s="278"/>
      <c r="J479" s="40"/>
      <c r="K479" s="40"/>
      <c r="L479" s="44"/>
      <c r="M479" s="279"/>
      <c r="N479" s="280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268</v>
      </c>
      <c r="AU479" s="17" t="s">
        <v>86</v>
      </c>
    </row>
    <row r="480" s="13" customFormat="1">
      <c r="A480" s="13"/>
      <c r="B480" s="233"/>
      <c r="C480" s="234"/>
      <c r="D480" s="235" t="s">
        <v>143</v>
      </c>
      <c r="E480" s="236" t="s">
        <v>1</v>
      </c>
      <c r="F480" s="237" t="s">
        <v>771</v>
      </c>
      <c r="G480" s="234"/>
      <c r="H480" s="238">
        <v>39.700000000000003</v>
      </c>
      <c r="I480" s="239"/>
      <c r="J480" s="234"/>
      <c r="K480" s="234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143</v>
      </c>
      <c r="AU480" s="244" t="s">
        <v>86</v>
      </c>
      <c r="AV480" s="13" t="s">
        <v>86</v>
      </c>
      <c r="AW480" s="13" t="s">
        <v>33</v>
      </c>
      <c r="AX480" s="13" t="s">
        <v>76</v>
      </c>
      <c r="AY480" s="244" t="s">
        <v>132</v>
      </c>
    </row>
    <row r="481" s="13" customFormat="1">
      <c r="A481" s="13"/>
      <c r="B481" s="233"/>
      <c r="C481" s="234"/>
      <c r="D481" s="235" t="s">
        <v>143</v>
      </c>
      <c r="E481" s="236" t="s">
        <v>1</v>
      </c>
      <c r="F481" s="237" t="s">
        <v>772</v>
      </c>
      <c r="G481" s="234"/>
      <c r="H481" s="238">
        <v>11</v>
      </c>
      <c r="I481" s="239"/>
      <c r="J481" s="234"/>
      <c r="K481" s="234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143</v>
      </c>
      <c r="AU481" s="244" t="s">
        <v>86</v>
      </c>
      <c r="AV481" s="13" t="s">
        <v>86</v>
      </c>
      <c r="AW481" s="13" t="s">
        <v>33</v>
      </c>
      <c r="AX481" s="13" t="s">
        <v>76</v>
      </c>
      <c r="AY481" s="244" t="s">
        <v>132</v>
      </c>
    </row>
    <row r="482" s="14" customFormat="1">
      <c r="A482" s="14"/>
      <c r="B482" s="245"/>
      <c r="C482" s="246"/>
      <c r="D482" s="235" t="s">
        <v>143</v>
      </c>
      <c r="E482" s="247" t="s">
        <v>1</v>
      </c>
      <c r="F482" s="248" t="s">
        <v>145</v>
      </c>
      <c r="G482" s="246"/>
      <c r="H482" s="249">
        <v>50.700000000000003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143</v>
      </c>
      <c r="AU482" s="255" t="s">
        <v>86</v>
      </c>
      <c r="AV482" s="14" t="s">
        <v>138</v>
      </c>
      <c r="AW482" s="14" t="s">
        <v>33</v>
      </c>
      <c r="AX482" s="14" t="s">
        <v>84</v>
      </c>
      <c r="AY482" s="255" t="s">
        <v>132</v>
      </c>
    </row>
    <row r="483" s="2" customFormat="1" ht="21.75" customHeight="1">
      <c r="A483" s="38"/>
      <c r="B483" s="39"/>
      <c r="C483" s="256" t="s">
        <v>773</v>
      </c>
      <c r="D483" s="256" t="s">
        <v>192</v>
      </c>
      <c r="E483" s="257" t="s">
        <v>774</v>
      </c>
      <c r="F483" s="258" t="s">
        <v>775</v>
      </c>
      <c r="G483" s="259" t="s">
        <v>304</v>
      </c>
      <c r="H483" s="260">
        <v>39.700000000000003</v>
      </c>
      <c r="I483" s="261"/>
      <c r="J483" s="262">
        <f>ROUND(I483*H483,2)</f>
        <v>0</v>
      </c>
      <c r="K483" s="263"/>
      <c r="L483" s="264"/>
      <c r="M483" s="265" t="s">
        <v>1</v>
      </c>
      <c r="N483" s="266" t="s">
        <v>41</v>
      </c>
      <c r="O483" s="91"/>
      <c r="P483" s="229">
        <f>O483*H483</f>
        <v>0</v>
      </c>
      <c r="Q483" s="229">
        <v>0.015100000000000001</v>
      </c>
      <c r="R483" s="229">
        <f>Q483*H483</f>
        <v>0.59947000000000006</v>
      </c>
      <c r="S483" s="229">
        <v>0</v>
      </c>
      <c r="T483" s="230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1" t="s">
        <v>273</v>
      </c>
      <c r="AT483" s="231" t="s">
        <v>192</v>
      </c>
      <c r="AU483" s="231" t="s">
        <v>86</v>
      </c>
      <c r="AY483" s="17" t="s">
        <v>132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7" t="s">
        <v>84</v>
      </c>
      <c r="BK483" s="232">
        <f>ROUND(I483*H483,2)</f>
        <v>0</v>
      </c>
      <c r="BL483" s="17" t="s">
        <v>222</v>
      </c>
      <c r="BM483" s="231" t="s">
        <v>776</v>
      </c>
    </row>
    <row r="484" s="2" customFormat="1" ht="49.05" customHeight="1">
      <c r="A484" s="38"/>
      <c r="B484" s="39"/>
      <c r="C484" s="219" t="s">
        <v>777</v>
      </c>
      <c r="D484" s="219" t="s">
        <v>134</v>
      </c>
      <c r="E484" s="220" t="s">
        <v>778</v>
      </c>
      <c r="F484" s="221" t="s">
        <v>779</v>
      </c>
      <c r="G484" s="222" t="s">
        <v>168</v>
      </c>
      <c r="H484" s="223">
        <v>0.79000000000000004</v>
      </c>
      <c r="I484" s="224"/>
      <c r="J484" s="225">
        <f>ROUND(I484*H484,2)</f>
        <v>0</v>
      </c>
      <c r="K484" s="226"/>
      <c r="L484" s="44"/>
      <c r="M484" s="227" t="s">
        <v>1</v>
      </c>
      <c r="N484" s="228" t="s">
        <v>41</v>
      </c>
      <c r="O484" s="91"/>
      <c r="P484" s="229">
        <f>O484*H484</f>
        <v>0</v>
      </c>
      <c r="Q484" s="229">
        <v>0</v>
      </c>
      <c r="R484" s="229">
        <f>Q484*H484</f>
        <v>0</v>
      </c>
      <c r="S484" s="229">
        <v>0</v>
      </c>
      <c r="T484" s="230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1" t="s">
        <v>222</v>
      </c>
      <c r="AT484" s="231" t="s">
        <v>134</v>
      </c>
      <c r="AU484" s="231" t="s">
        <v>86</v>
      </c>
      <c r="AY484" s="17" t="s">
        <v>132</v>
      </c>
      <c r="BE484" s="232">
        <f>IF(N484="základní",J484,0)</f>
        <v>0</v>
      </c>
      <c r="BF484" s="232">
        <f>IF(N484="snížená",J484,0)</f>
        <v>0</v>
      </c>
      <c r="BG484" s="232">
        <f>IF(N484="zákl. přenesená",J484,0)</f>
        <v>0</v>
      </c>
      <c r="BH484" s="232">
        <f>IF(N484="sníž. přenesená",J484,0)</f>
        <v>0</v>
      </c>
      <c r="BI484" s="232">
        <f>IF(N484="nulová",J484,0)</f>
        <v>0</v>
      </c>
      <c r="BJ484" s="17" t="s">
        <v>84</v>
      </c>
      <c r="BK484" s="232">
        <f>ROUND(I484*H484,2)</f>
        <v>0</v>
      </c>
      <c r="BL484" s="17" t="s">
        <v>222</v>
      </c>
      <c r="BM484" s="231" t="s">
        <v>780</v>
      </c>
    </row>
    <row r="485" s="12" customFormat="1" ht="25.92" customHeight="1">
      <c r="A485" s="12"/>
      <c r="B485" s="203"/>
      <c r="C485" s="204"/>
      <c r="D485" s="205" t="s">
        <v>75</v>
      </c>
      <c r="E485" s="206" t="s">
        <v>192</v>
      </c>
      <c r="F485" s="206" t="s">
        <v>781</v>
      </c>
      <c r="G485" s="204"/>
      <c r="H485" s="204"/>
      <c r="I485" s="207"/>
      <c r="J485" s="208">
        <f>BK485</f>
        <v>0</v>
      </c>
      <c r="K485" s="204"/>
      <c r="L485" s="209"/>
      <c r="M485" s="210"/>
      <c r="N485" s="211"/>
      <c r="O485" s="211"/>
      <c r="P485" s="212">
        <f>P486+P490</f>
        <v>0</v>
      </c>
      <c r="Q485" s="211"/>
      <c r="R485" s="212">
        <f>R486+R490</f>
        <v>0</v>
      </c>
      <c r="S485" s="211"/>
      <c r="T485" s="213">
        <f>T486+T490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4" t="s">
        <v>146</v>
      </c>
      <c r="AT485" s="215" t="s">
        <v>75</v>
      </c>
      <c r="AU485" s="215" t="s">
        <v>76</v>
      </c>
      <c r="AY485" s="214" t="s">
        <v>132</v>
      </c>
      <c r="BK485" s="216">
        <f>BK486+BK490</f>
        <v>0</v>
      </c>
    </row>
    <row r="486" s="12" customFormat="1" ht="22.8" customHeight="1">
      <c r="A486" s="12"/>
      <c r="B486" s="203"/>
      <c r="C486" s="204"/>
      <c r="D486" s="205" t="s">
        <v>75</v>
      </c>
      <c r="E486" s="217" t="s">
        <v>782</v>
      </c>
      <c r="F486" s="217" t="s">
        <v>783</v>
      </c>
      <c r="G486" s="204"/>
      <c r="H486" s="204"/>
      <c r="I486" s="207"/>
      <c r="J486" s="218">
        <f>BK486</f>
        <v>0</v>
      </c>
      <c r="K486" s="204"/>
      <c r="L486" s="209"/>
      <c r="M486" s="210"/>
      <c r="N486" s="211"/>
      <c r="O486" s="211"/>
      <c r="P486" s="212">
        <f>SUM(P487:P489)</f>
        <v>0</v>
      </c>
      <c r="Q486" s="211"/>
      <c r="R486" s="212">
        <f>SUM(R487:R489)</f>
        <v>0</v>
      </c>
      <c r="S486" s="211"/>
      <c r="T486" s="213">
        <f>SUM(T487:T489)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146</v>
      </c>
      <c r="AT486" s="215" t="s">
        <v>75</v>
      </c>
      <c r="AU486" s="215" t="s">
        <v>84</v>
      </c>
      <c r="AY486" s="214" t="s">
        <v>132</v>
      </c>
      <c r="BK486" s="216">
        <f>SUM(BK487:BK489)</f>
        <v>0</v>
      </c>
    </row>
    <row r="487" s="2" customFormat="1" ht="21.75" customHeight="1">
      <c r="A487" s="38"/>
      <c r="B487" s="39"/>
      <c r="C487" s="219" t="s">
        <v>784</v>
      </c>
      <c r="D487" s="219" t="s">
        <v>134</v>
      </c>
      <c r="E487" s="220" t="s">
        <v>785</v>
      </c>
      <c r="F487" s="221" t="s">
        <v>786</v>
      </c>
      <c r="G487" s="222" t="s">
        <v>149</v>
      </c>
      <c r="H487" s="223">
        <v>37.700000000000003</v>
      </c>
      <c r="I487" s="224"/>
      <c r="J487" s="225">
        <f>ROUND(I487*H487,2)</f>
        <v>0</v>
      </c>
      <c r="K487" s="226"/>
      <c r="L487" s="44"/>
      <c r="M487" s="227" t="s">
        <v>1</v>
      </c>
      <c r="N487" s="228" t="s">
        <v>41</v>
      </c>
      <c r="O487" s="91"/>
      <c r="P487" s="229">
        <f>O487*H487</f>
        <v>0</v>
      </c>
      <c r="Q487" s="229">
        <v>0</v>
      </c>
      <c r="R487" s="229">
        <f>Q487*H487</f>
        <v>0</v>
      </c>
      <c r="S487" s="229">
        <v>0</v>
      </c>
      <c r="T487" s="230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31" t="s">
        <v>467</v>
      </c>
      <c r="AT487" s="231" t="s">
        <v>134</v>
      </c>
      <c r="AU487" s="231" t="s">
        <v>86</v>
      </c>
      <c r="AY487" s="17" t="s">
        <v>132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7" t="s">
        <v>84</v>
      </c>
      <c r="BK487" s="232">
        <f>ROUND(I487*H487,2)</f>
        <v>0</v>
      </c>
      <c r="BL487" s="17" t="s">
        <v>467</v>
      </c>
      <c r="BM487" s="231" t="s">
        <v>787</v>
      </c>
    </row>
    <row r="488" s="2" customFormat="1">
      <c r="A488" s="38"/>
      <c r="B488" s="39"/>
      <c r="C488" s="40"/>
      <c r="D488" s="235" t="s">
        <v>268</v>
      </c>
      <c r="E488" s="40"/>
      <c r="F488" s="277" t="s">
        <v>788</v>
      </c>
      <c r="G488" s="40"/>
      <c r="H488" s="40"/>
      <c r="I488" s="278"/>
      <c r="J488" s="40"/>
      <c r="K488" s="40"/>
      <c r="L488" s="44"/>
      <c r="M488" s="279"/>
      <c r="N488" s="280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268</v>
      </c>
      <c r="AU488" s="17" t="s">
        <v>86</v>
      </c>
    </row>
    <row r="489" s="2" customFormat="1" ht="24.15" customHeight="1">
      <c r="A489" s="38"/>
      <c r="B489" s="39"/>
      <c r="C489" s="219" t="s">
        <v>789</v>
      </c>
      <c r="D489" s="219" t="s">
        <v>134</v>
      </c>
      <c r="E489" s="220" t="s">
        <v>790</v>
      </c>
      <c r="F489" s="221" t="s">
        <v>791</v>
      </c>
      <c r="G489" s="222" t="s">
        <v>205</v>
      </c>
      <c r="H489" s="223">
        <v>1</v>
      </c>
      <c r="I489" s="224"/>
      <c r="J489" s="225">
        <f>ROUND(I489*H489,2)</f>
        <v>0</v>
      </c>
      <c r="K489" s="226"/>
      <c r="L489" s="44"/>
      <c r="M489" s="227" t="s">
        <v>1</v>
      </c>
      <c r="N489" s="228" t="s">
        <v>41</v>
      </c>
      <c r="O489" s="91"/>
      <c r="P489" s="229">
        <f>O489*H489</f>
        <v>0</v>
      </c>
      <c r="Q489" s="229">
        <v>0</v>
      </c>
      <c r="R489" s="229">
        <f>Q489*H489</f>
        <v>0</v>
      </c>
      <c r="S489" s="229">
        <v>0</v>
      </c>
      <c r="T489" s="230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31" t="s">
        <v>467</v>
      </c>
      <c r="AT489" s="231" t="s">
        <v>134</v>
      </c>
      <c r="AU489" s="231" t="s">
        <v>86</v>
      </c>
      <c r="AY489" s="17" t="s">
        <v>132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17" t="s">
        <v>84</v>
      </c>
      <c r="BK489" s="232">
        <f>ROUND(I489*H489,2)</f>
        <v>0</v>
      </c>
      <c r="BL489" s="17" t="s">
        <v>467</v>
      </c>
      <c r="BM489" s="231" t="s">
        <v>792</v>
      </c>
    </row>
    <row r="490" s="12" customFormat="1" ht="22.8" customHeight="1">
      <c r="A490" s="12"/>
      <c r="B490" s="203"/>
      <c r="C490" s="204"/>
      <c r="D490" s="205" t="s">
        <v>75</v>
      </c>
      <c r="E490" s="217" t="s">
        <v>793</v>
      </c>
      <c r="F490" s="217" t="s">
        <v>794</v>
      </c>
      <c r="G490" s="204"/>
      <c r="H490" s="204"/>
      <c r="I490" s="207"/>
      <c r="J490" s="218">
        <f>BK490</f>
        <v>0</v>
      </c>
      <c r="K490" s="204"/>
      <c r="L490" s="209"/>
      <c r="M490" s="210"/>
      <c r="N490" s="211"/>
      <c r="O490" s="211"/>
      <c r="P490" s="212">
        <f>P491</f>
        <v>0</v>
      </c>
      <c r="Q490" s="211"/>
      <c r="R490" s="212">
        <f>R491</f>
        <v>0</v>
      </c>
      <c r="S490" s="211"/>
      <c r="T490" s="213">
        <f>T491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4" t="s">
        <v>146</v>
      </c>
      <c r="AT490" s="215" t="s">
        <v>75</v>
      </c>
      <c r="AU490" s="215" t="s">
        <v>84</v>
      </c>
      <c r="AY490" s="214" t="s">
        <v>132</v>
      </c>
      <c r="BK490" s="216">
        <f>BK491</f>
        <v>0</v>
      </c>
    </row>
    <row r="491" s="2" customFormat="1" ht="16.5" customHeight="1">
      <c r="A491" s="38"/>
      <c r="B491" s="39"/>
      <c r="C491" s="219" t="s">
        <v>795</v>
      </c>
      <c r="D491" s="219" t="s">
        <v>134</v>
      </c>
      <c r="E491" s="220" t="s">
        <v>796</v>
      </c>
      <c r="F491" s="221" t="s">
        <v>797</v>
      </c>
      <c r="G491" s="222" t="s">
        <v>798</v>
      </c>
      <c r="H491" s="223">
        <v>0.5</v>
      </c>
      <c r="I491" s="224"/>
      <c r="J491" s="225">
        <f>ROUND(I491*H491,2)</f>
        <v>0</v>
      </c>
      <c r="K491" s="226"/>
      <c r="L491" s="44"/>
      <c r="M491" s="281" t="s">
        <v>1</v>
      </c>
      <c r="N491" s="282" t="s">
        <v>41</v>
      </c>
      <c r="O491" s="283"/>
      <c r="P491" s="284">
        <f>O491*H491</f>
        <v>0</v>
      </c>
      <c r="Q491" s="284">
        <v>0</v>
      </c>
      <c r="R491" s="284">
        <f>Q491*H491</f>
        <v>0</v>
      </c>
      <c r="S491" s="284">
        <v>0</v>
      </c>
      <c r="T491" s="285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1" t="s">
        <v>467</v>
      </c>
      <c r="AT491" s="231" t="s">
        <v>134</v>
      </c>
      <c r="AU491" s="231" t="s">
        <v>86</v>
      </c>
      <c r="AY491" s="17" t="s">
        <v>132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17" t="s">
        <v>84</v>
      </c>
      <c r="BK491" s="232">
        <f>ROUND(I491*H491,2)</f>
        <v>0</v>
      </c>
      <c r="BL491" s="17" t="s">
        <v>467</v>
      </c>
      <c r="BM491" s="231" t="s">
        <v>799</v>
      </c>
    </row>
    <row r="492" s="2" customFormat="1" ht="6.96" customHeight="1">
      <c r="A492" s="38"/>
      <c r="B492" s="66"/>
      <c r="C492" s="67"/>
      <c r="D492" s="67"/>
      <c r="E492" s="67"/>
      <c r="F492" s="67"/>
      <c r="G492" s="67"/>
      <c r="H492" s="67"/>
      <c r="I492" s="67"/>
      <c r="J492" s="67"/>
      <c r="K492" s="67"/>
      <c r="L492" s="44"/>
      <c r="M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</row>
  </sheetData>
  <sheetProtection sheet="1" autoFilter="0" formatColumns="0" formatRows="0" objects="1" scenarios="1" spinCount="100000" saltValue="B7edtcuN1p2vjlyRgOaLJvZ4egHztEJL1Z7uvv7Pc2aNKImFunWoBMGdAk+9y9x1gjukDQyw86F7Gcm0KoOvqg==" hashValue="w4o+tD+3Nj/3nMK3npC7V7jqhZGJLds4s5X4XnRrvae3oMHyeDmet1ic7+gJtqpDH10XSaT4QNB2vXp9PLgdkA==" algorithmName="SHA-512" password="CC35"/>
  <autoFilter ref="C131:K491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mostu v km 2,291 v úseku Železná Ruda-Alžbětín - Špičák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ROUND((SUM(BE122:BE147)),  2)</f>
        <v>0</v>
      </c>
      <c r="G33" s="38"/>
      <c r="H33" s="38"/>
      <c r="I33" s="155">
        <v>0.20999999999999999</v>
      </c>
      <c r="J33" s="154">
        <f>ROUND(((SUM(BE122:BE147))*I33),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ROUND((SUM(BF122:BF147)),  2)</f>
        <v>0</v>
      </c>
      <c r="G34" s="38"/>
      <c r="H34" s="38"/>
      <c r="I34" s="155">
        <v>0.12</v>
      </c>
      <c r="J34" s="154">
        <f>ROUND(((SUM(BF122:BF147))*I34),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mostu v km 2,291 v úseku Železná Ruda-Alžbětín - Špičák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801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802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803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804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805</v>
      </c>
      <c r="E101" s="188"/>
      <c r="F101" s="188"/>
      <c r="G101" s="188"/>
      <c r="H101" s="188"/>
      <c r="I101" s="188"/>
      <c r="J101" s="189">
        <f>J141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806</v>
      </c>
      <c r="E102" s="188"/>
      <c r="F102" s="188"/>
      <c r="G102" s="188"/>
      <c r="H102" s="188"/>
      <c r="I102" s="188"/>
      <c r="J102" s="189">
        <f>J146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Oprava mostu v km 2,291 v úseku Železná Ruda-Alžbětín - Špičák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02 - VRN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23. 1. 2024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Správa železnic, státní organizace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118</v>
      </c>
      <c r="D121" s="194" t="s">
        <v>61</v>
      </c>
      <c r="E121" s="194" t="s">
        <v>57</v>
      </c>
      <c r="F121" s="194" t="s">
        <v>58</v>
      </c>
      <c r="G121" s="194" t="s">
        <v>119</v>
      </c>
      <c r="H121" s="194" t="s">
        <v>120</v>
      </c>
      <c r="I121" s="194" t="s">
        <v>121</v>
      </c>
      <c r="J121" s="195" t="s">
        <v>98</v>
      </c>
      <c r="K121" s="196" t="s">
        <v>122</v>
      </c>
      <c r="L121" s="197"/>
      <c r="M121" s="100" t="s">
        <v>1</v>
      </c>
      <c r="N121" s="101" t="s">
        <v>40</v>
      </c>
      <c r="O121" s="101" t="s">
        <v>123</v>
      </c>
      <c r="P121" s="101" t="s">
        <v>124</v>
      </c>
      <c r="Q121" s="101" t="s">
        <v>125</v>
      </c>
      <c r="R121" s="101" t="s">
        <v>126</v>
      </c>
      <c r="S121" s="101" t="s">
        <v>127</v>
      </c>
      <c r="T121" s="102" t="s">
        <v>128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129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100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88</v>
      </c>
      <c r="F123" s="206" t="s">
        <v>807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P124+P128+P136+P141+P146</f>
        <v>0</v>
      </c>
      <c r="Q123" s="211"/>
      <c r="R123" s="212">
        <f>R124+R128+R136+R141+R146</f>
        <v>0</v>
      </c>
      <c r="S123" s="211"/>
      <c r="T123" s="213">
        <f>T124+T128+T136+T141+T146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156</v>
      </c>
      <c r="AT123" s="215" t="s">
        <v>75</v>
      </c>
      <c r="AU123" s="215" t="s">
        <v>76</v>
      </c>
      <c r="AY123" s="214" t="s">
        <v>132</v>
      </c>
      <c r="BK123" s="216">
        <f>BK124+BK128+BK136+BK141+BK146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808</v>
      </c>
      <c r="F124" s="217" t="s">
        <v>809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SUM(P125:P127)</f>
        <v>0</v>
      </c>
      <c r="Q124" s="211"/>
      <c r="R124" s="212">
        <f>SUM(R125:R127)</f>
        <v>0</v>
      </c>
      <c r="S124" s="211"/>
      <c r="T124" s="213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156</v>
      </c>
      <c r="AT124" s="215" t="s">
        <v>75</v>
      </c>
      <c r="AU124" s="215" t="s">
        <v>84</v>
      </c>
      <c r="AY124" s="214" t="s">
        <v>132</v>
      </c>
      <c r="BK124" s="216">
        <f>SUM(BK125:BK127)</f>
        <v>0</v>
      </c>
    </row>
    <row r="125" s="2" customFormat="1" ht="16.5" customHeight="1">
      <c r="A125" s="38"/>
      <c r="B125" s="39"/>
      <c r="C125" s="219" t="s">
        <v>84</v>
      </c>
      <c r="D125" s="219" t="s">
        <v>134</v>
      </c>
      <c r="E125" s="220" t="s">
        <v>810</v>
      </c>
      <c r="F125" s="221" t="s">
        <v>811</v>
      </c>
      <c r="G125" s="222" t="s">
        <v>235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138</v>
      </c>
      <c r="AT125" s="231" t="s">
        <v>134</v>
      </c>
      <c r="AU125" s="231" t="s">
        <v>86</v>
      </c>
      <c r="AY125" s="17" t="s">
        <v>132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138</v>
      </c>
      <c r="BM125" s="231" t="s">
        <v>812</v>
      </c>
    </row>
    <row r="126" s="2" customFormat="1" ht="16.5" customHeight="1">
      <c r="A126" s="38"/>
      <c r="B126" s="39"/>
      <c r="C126" s="219" t="s">
        <v>86</v>
      </c>
      <c r="D126" s="219" t="s">
        <v>134</v>
      </c>
      <c r="E126" s="220" t="s">
        <v>813</v>
      </c>
      <c r="F126" s="221" t="s">
        <v>814</v>
      </c>
      <c r="G126" s="222" t="s">
        <v>235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138</v>
      </c>
      <c r="AT126" s="231" t="s">
        <v>134</v>
      </c>
      <c r="AU126" s="231" t="s">
        <v>86</v>
      </c>
      <c r="AY126" s="17" t="s">
        <v>132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138</v>
      </c>
      <c r="BM126" s="231" t="s">
        <v>815</v>
      </c>
    </row>
    <row r="127" s="2" customFormat="1" ht="16.5" customHeight="1">
      <c r="A127" s="38"/>
      <c r="B127" s="39"/>
      <c r="C127" s="219" t="s">
        <v>146</v>
      </c>
      <c r="D127" s="219" t="s">
        <v>134</v>
      </c>
      <c r="E127" s="220" t="s">
        <v>816</v>
      </c>
      <c r="F127" s="221" t="s">
        <v>817</v>
      </c>
      <c r="G127" s="222" t="s">
        <v>235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138</v>
      </c>
      <c r="AT127" s="231" t="s">
        <v>134</v>
      </c>
      <c r="AU127" s="231" t="s">
        <v>86</v>
      </c>
      <c r="AY127" s="17" t="s">
        <v>132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138</v>
      </c>
      <c r="BM127" s="231" t="s">
        <v>818</v>
      </c>
    </row>
    <row r="128" s="12" customFormat="1" ht="22.8" customHeight="1">
      <c r="A128" s="12"/>
      <c r="B128" s="203"/>
      <c r="C128" s="204"/>
      <c r="D128" s="205" t="s">
        <v>75</v>
      </c>
      <c r="E128" s="217" t="s">
        <v>819</v>
      </c>
      <c r="F128" s="217" t="s">
        <v>820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SUM(P129:P135)</f>
        <v>0</v>
      </c>
      <c r="Q128" s="211"/>
      <c r="R128" s="212">
        <f>SUM(R129:R135)</f>
        <v>0</v>
      </c>
      <c r="S128" s="211"/>
      <c r="T128" s="213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156</v>
      </c>
      <c r="AT128" s="215" t="s">
        <v>75</v>
      </c>
      <c r="AU128" s="215" t="s">
        <v>84</v>
      </c>
      <c r="AY128" s="214" t="s">
        <v>132</v>
      </c>
      <c r="BK128" s="216">
        <f>SUM(BK129:BK135)</f>
        <v>0</v>
      </c>
    </row>
    <row r="129" s="2" customFormat="1" ht="16.5" customHeight="1">
      <c r="A129" s="38"/>
      <c r="B129" s="39"/>
      <c r="C129" s="219" t="s">
        <v>138</v>
      </c>
      <c r="D129" s="219" t="s">
        <v>134</v>
      </c>
      <c r="E129" s="220" t="s">
        <v>821</v>
      </c>
      <c r="F129" s="221" t="s">
        <v>820</v>
      </c>
      <c r="G129" s="222" t="s">
        <v>235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138</v>
      </c>
      <c r="AT129" s="231" t="s">
        <v>134</v>
      </c>
      <c r="AU129" s="231" t="s">
        <v>86</v>
      </c>
      <c r="AY129" s="17" t="s">
        <v>132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138</v>
      </c>
      <c r="BM129" s="231" t="s">
        <v>822</v>
      </c>
    </row>
    <row r="130" s="2" customFormat="1" ht="16.5" customHeight="1">
      <c r="A130" s="38"/>
      <c r="B130" s="39"/>
      <c r="C130" s="219" t="s">
        <v>156</v>
      </c>
      <c r="D130" s="219" t="s">
        <v>134</v>
      </c>
      <c r="E130" s="220" t="s">
        <v>823</v>
      </c>
      <c r="F130" s="221" t="s">
        <v>824</v>
      </c>
      <c r="G130" s="222" t="s">
        <v>235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825</v>
      </c>
      <c r="AT130" s="231" t="s">
        <v>134</v>
      </c>
      <c r="AU130" s="231" t="s">
        <v>86</v>
      </c>
      <c r="AY130" s="17" t="s">
        <v>132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825</v>
      </c>
      <c r="BM130" s="231" t="s">
        <v>826</v>
      </c>
    </row>
    <row r="131" s="15" customFormat="1">
      <c r="A131" s="15"/>
      <c r="B131" s="267"/>
      <c r="C131" s="268"/>
      <c r="D131" s="235" t="s">
        <v>143</v>
      </c>
      <c r="E131" s="269" t="s">
        <v>1</v>
      </c>
      <c r="F131" s="270" t="s">
        <v>827</v>
      </c>
      <c r="G131" s="268"/>
      <c r="H131" s="269" t="s">
        <v>1</v>
      </c>
      <c r="I131" s="271"/>
      <c r="J131" s="268"/>
      <c r="K131" s="268"/>
      <c r="L131" s="272"/>
      <c r="M131" s="273"/>
      <c r="N131" s="274"/>
      <c r="O131" s="274"/>
      <c r="P131" s="274"/>
      <c r="Q131" s="274"/>
      <c r="R131" s="274"/>
      <c r="S131" s="274"/>
      <c r="T131" s="27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6" t="s">
        <v>143</v>
      </c>
      <c r="AU131" s="276" t="s">
        <v>86</v>
      </c>
      <c r="AV131" s="15" t="s">
        <v>84</v>
      </c>
      <c r="AW131" s="15" t="s">
        <v>33</v>
      </c>
      <c r="AX131" s="15" t="s">
        <v>76</v>
      </c>
      <c r="AY131" s="276" t="s">
        <v>132</v>
      </c>
    </row>
    <row r="132" s="13" customFormat="1">
      <c r="A132" s="13"/>
      <c r="B132" s="233"/>
      <c r="C132" s="234"/>
      <c r="D132" s="235" t="s">
        <v>143</v>
      </c>
      <c r="E132" s="236" t="s">
        <v>1</v>
      </c>
      <c r="F132" s="237" t="s">
        <v>828</v>
      </c>
      <c r="G132" s="234"/>
      <c r="H132" s="238">
        <v>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143</v>
      </c>
      <c r="AU132" s="244" t="s">
        <v>86</v>
      </c>
      <c r="AV132" s="13" t="s">
        <v>86</v>
      </c>
      <c r="AW132" s="13" t="s">
        <v>33</v>
      </c>
      <c r="AX132" s="13" t="s">
        <v>76</v>
      </c>
      <c r="AY132" s="244" t="s">
        <v>132</v>
      </c>
    </row>
    <row r="133" s="14" customFormat="1">
      <c r="A133" s="14"/>
      <c r="B133" s="245"/>
      <c r="C133" s="246"/>
      <c r="D133" s="235" t="s">
        <v>143</v>
      </c>
      <c r="E133" s="247" t="s">
        <v>1</v>
      </c>
      <c r="F133" s="248" t="s">
        <v>145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143</v>
      </c>
      <c r="AU133" s="255" t="s">
        <v>86</v>
      </c>
      <c r="AV133" s="14" t="s">
        <v>138</v>
      </c>
      <c r="AW133" s="14" t="s">
        <v>33</v>
      </c>
      <c r="AX133" s="14" t="s">
        <v>84</v>
      </c>
      <c r="AY133" s="255" t="s">
        <v>132</v>
      </c>
    </row>
    <row r="134" s="2" customFormat="1" ht="16.5" customHeight="1">
      <c r="A134" s="38"/>
      <c r="B134" s="39"/>
      <c r="C134" s="219" t="s">
        <v>160</v>
      </c>
      <c r="D134" s="219" t="s">
        <v>134</v>
      </c>
      <c r="E134" s="220" t="s">
        <v>829</v>
      </c>
      <c r="F134" s="221" t="s">
        <v>830</v>
      </c>
      <c r="G134" s="222" t="s">
        <v>235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138</v>
      </c>
      <c r="AT134" s="231" t="s">
        <v>134</v>
      </c>
      <c r="AU134" s="231" t="s">
        <v>86</v>
      </c>
      <c r="AY134" s="17" t="s">
        <v>132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138</v>
      </c>
      <c r="BM134" s="231" t="s">
        <v>831</v>
      </c>
    </row>
    <row r="135" s="2" customFormat="1">
      <c r="A135" s="38"/>
      <c r="B135" s="39"/>
      <c r="C135" s="40"/>
      <c r="D135" s="235" t="s">
        <v>268</v>
      </c>
      <c r="E135" s="40"/>
      <c r="F135" s="277" t="s">
        <v>832</v>
      </c>
      <c r="G135" s="40"/>
      <c r="H135" s="40"/>
      <c r="I135" s="278"/>
      <c r="J135" s="40"/>
      <c r="K135" s="40"/>
      <c r="L135" s="44"/>
      <c r="M135" s="279"/>
      <c r="N135" s="280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268</v>
      </c>
      <c r="AU135" s="17" t="s">
        <v>86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833</v>
      </c>
      <c r="F136" s="217" t="s">
        <v>834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SUM(P137:P140)</f>
        <v>0</v>
      </c>
      <c r="Q136" s="211"/>
      <c r="R136" s="212">
        <f>SUM(R137:R140)</f>
        <v>0</v>
      </c>
      <c r="S136" s="211"/>
      <c r="T136" s="213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156</v>
      </c>
      <c r="AT136" s="215" t="s">
        <v>75</v>
      </c>
      <c r="AU136" s="215" t="s">
        <v>84</v>
      </c>
      <c r="AY136" s="214" t="s">
        <v>132</v>
      </c>
      <c r="BK136" s="216">
        <f>SUM(BK137:BK140)</f>
        <v>0</v>
      </c>
    </row>
    <row r="137" s="2" customFormat="1" ht="16.5" customHeight="1">
      <c r="A137" s="38"/>
      <c r="B137" s="39"/>
      <c r="C137" s="219" t="s">
        <v>165</v>
      </c>
      <c r="D137" s="219" t="s">
        <v>134</v>
      </c>
      <c r="E137" s="220" t="s">
        <v>835</v>
      </c>
      <c r="F137" s="221" t="s">
        <v>834</v>
      </c>
      <c r="G137" s="222" t="s">
        <v>235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138</v>
      </c>
      <c r="AT137" s="231" t="s">
        <v>134</v>
      </c>
      <c r="AU137" s="231" t="s">
        <v>86</v>
      </c>
      <c r="AY137" s="17" t="s">
        <v>132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138</v>
      </c>
      <c r="BM137" s="231" t="s">
        <v>836</v>
      </c>
    </row>
    <row r="138" s="2" customFormat="1" ht="16.5" customHeight="1">
      <c r="A138" s="38"/>
      <c r="B138" s="39"/>
      <c r="C138" s="219" t="s">
        <v>175</v>
      </c>
      <c r="D138" s="219" t="s">
        <v>134</v>
      </c>
      <c r="E138" s="220" t="s">
        <v>837</v>
      </c>
      <c r="F138" s="221" t="s">
        <v>838</v>
      </c>
      <c r="G138" s="222" t="s">
        <v>235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825</v>
      </c>
      <c r="AT138" s="231" t="s">
        <v>134</v>
      </c>
      <c r="AU138" s="231" t="s">
        <v>86</v>
      </c>
      <c r="AY138" s="17" t="s">
        <v>132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825</v>
      </c>
      <c r="BM138" s="231" t="s">
        <v>839</v>
      </c>
    </row>
    <row r="139" s="15" customFormat="1">
      <c r="A139" s="15"/>
      <c r="B139" s="267"/>
      <c r="C139" s="268"/>
      <c r="D139" s="235" t="s">
        <v>143</v>
      </c>
      <c r="E139" s="269" t="s">
        <v>1</v>
      </c>
      <c r="F139" s="270" t="s">
        <v>827</v>
      </c>
      <c r="G139" s="268"/>
      <c r="H139" s="269" t="s">
        <v>1</v>
      </c>
      <c r="I139" s="271"/>
      <c r="J139" s="268"/>
      <c r="K139" s="268"/>
      <c r="L139" s="272"/>
      <c r="M139" s="273"/>
      <c r="N139" s="274"/>
      <c r="O139" s="274"/>
      <c r="P139" s="274"/>
      <c r="Q139" s="274"/>
      <c r="R139" s="274"/>
      <c r="S139" s="274"/>
      <c r="T139" s="27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6" t="s">
        <v>143</v>
      </c>
      <c r="AU139" s="276" t="s">
        <v>86</v>
      </c>
      <c r="AV139" s="15" t="s">
        <v>84</v>
      </c>
      <c r="AW139" s="15" t="s">
        <v>33</v>
      </c>
      <c r="AX139" s="15" t="s">
        <v>76</v>
      </c>
      <c r="AY139" s="276" t="s">
        <v>132</v>
      </c>
    </row>
    <row r="140" s="13" customFormat="1">
      <c r="A140" s="13"/>
      <c r="B140" s="233"/>
      <c r="C140" s="234"/>
      <c r="D140" s="235" t="s">
        <v>143</v>
      </c>
      <c r="E140" s="236" t="s">
        <v>1</v>
      </c>
      <c r="F140" s="237" t="s">
        <v>840</v>
      </c>
      <c r="G140" s="234"/>
      <c r="H140" s="238">
        <v>1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143</v>
      </c>
      <c r="AU140" s="244" t="s">
        <v>86</v>
      </c>
      <c r="AV140" s="13" t="s">
        <v>86</v>
      </c>
      <c r="AW140" s="13" t="s">
        <v>33</v>
      </c>
      <c r="AX140" s="13" t="s">
        <v>84</v>
      </c>
      <c r="AY140" s="244" t="s">
        <v>132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841</v>
      </c>
      <c r="F141" s="217" t="s">
        <v>842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SUM(P142:P145)</f>
        <v>0</v>
      </c>
      <c r="Q141" s="211"/>
      <c r="R141" s="212">
        <f>SUM(R142:R145)</f>
        <v>0</v>
      </c>
      <c r="S141" s="211"/>
      <c r="T141" s="213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156</v>
      </c>
      <c r="AT141" s="215" t="s">
        <v>75</v>
      </c>
      <c r="AU141" s="215" t="s">
        <v>84</v>
      </c>
      <c r="AY141" s="214" t="s">
        <v>132</v>
      </c>
      <c r="BK141" s="216">
        <f>SUM(BK142:BK145)</f>
        <v>0</v>
      </c>
    </row>
    <row r="142" s="2" customFormat="1" ht="16.5" customHeight="1">
      <c r="A142" s="38"/>
      <c r="B142" s="39"/>
      <c r="C142" s="219" t="s">
        <v>180</v>
      </c>
      <c r="D142" s="219" t="s">
        <v>134</v>
      </c>
      <c r="E142" s="220" t="s">
        <v>843</v>
      </c>
      <c r="F142" s="221" t="s">
        <v>844</v>
      </c>
      <c r="G142" s="222" t="s">
        <v>235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825</v>
      </c>
      <c r="AT142" s="231" t="s">
        <v>134</v>
      </c>
      <c r="AU142" s="231" t="s">
        <v>86</v>
      </c>
      <c r="AY142" s="17" t="s">
        <v>132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825</v>
      </c>
      <c r="BM142" s="231" t="s">
        <v>845</v>
      </c>
    </row>
    <row r="143" s="15" customFormat="1">
      <c r="A143" s="15"/>
      <c r="B143" s="267"/>
      <c r="C143" s="268"/>
      <c r="D143" s="235" t="s">
        <v>143</v>
      </c>
      <c r="E143" s="269" t="s">
        <v>1</v>
      </c>
      <c r="F143" s="270" t="s">
        <v>827</v>
      </c>
      <c r="G143" s="268"/>
      <c r="H143" s="269" t="s">
        <v>1</v>
      </c>
      <c r="I143" s="271"/>
      <c r="J143" s="268"/>
      <c r="K143" s="268"/>
      <c r="L143" s="272"/>
      <c r="M143" s="273"/>
      <c r="N143" s="274"/>
      <c r="O143" s="274"/>
      <c r="P143" s="274"/>
      <c r="Q143" s="274"/>
      <c r="R143" s="274"/>
      <c r="S143" s="274"/>
      <c r="T143" s="27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6" t="s">
        <v>143</v>
      </c>
      <c r="AU143" s="276" t="s">
        <v>86</v>
      </c>
      <c r="AV143" s="15" t="s">
        <v>84</v>
      </c>
      <c r="AW143" s="15" t="s">
        <v>33</v>
      </c>
      <c r="AX143" s="15" t="s">
        <v>76</v>
      </c>
      <c r="AY143" s="276" t="s">
        <v>132</v>
      </c>
    </row>
    <row r="144" s="13" customFormat="1">
      <c r="A144" s="13"/>
      <c r="B144" s="233"/>
      <c r="C144" s="234"/>
      <c r="D144" s="235" t="s">
        <v>143</v>
      </c>
      <c r="E144" s="236" t="s">
        <v>1</v>
      </c>
      <c r="F144" s="237" t="s">
        <v>846</v>
      </c>
      <c r="G144" s="234"/>
      <c r="H144" s="238">
        <v>1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143</v>
      </c>
      <c r="AU144" s="244" t="s">
        <v>86</v>
      </c>
      <c r="AV144" s="13" t="s">
        <v>86</v>
      </c>
      <c r="AW144" s="13" t="s">
        <v>33</v>
      </c>
      <c r="AX144" s="13" t="s">
        <v>76</v>
      </c>
      <c r="AY144" s="244" t="s">
        <v>132</v>
      </c>
    </row>
    <row r="145" s="14" customFormat="1">
      <c r="A145" s="14"/>
      <c r="B145" s="245"/>
      <c r="C145" s="246"/>
      <c r="D145" s="235" t="s">
        <v>143</v>
      </c>
      <c r="E145" s="247" t="s">
        <v>1</v>
      </c>
      <c r="F145" s="248" t="s">
        <v>145</v>
      </c>
      <c r="G145" s="246"/>
      <c r="H145" s="249">
        <v>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143</v>
      </c>
      <c r="AU145" s="255" t="s">
        <v>86</v>
      </c>
      <c r="AV145" s="14" t="s">
        <v>138</v>
      </c>
      <c r="AW145" s="14" t="s">
        <v>33</v>
      </c>
      <c r="AX145" s="14" t="s">
        <v>84</v>
      </c>
      <c r="AY145" s="255" t="s">
        <v>132</v>
      </c>
    </row>
    <row r="146" s="12" customFormat="1" ht="22.8" customHeight="1">
      <c r="A146" s="12"/>
      <c r="B146" s="203"/>
      <c r="C146" s="204"/>
      <c r="D146" s="205" t="s">
        <v>75</v>
      </c>
      <c r="E146" s="217" t="s">
        <v>847</v>
      </c>
      <c r="F146" s="217" t="s">
        <v>848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P147</f>
        <v>0</v>
      </c>
      <c r="Q146" s="211"/>
      <c r="R146" s="212">
        <f>R147</f>
        <v>0</v>
      </c>
      <c r="S146" s="211"/>
      <c r="T146" s="213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156</v>
      </c>
      <c r="AT146" s="215" t="s">
        <v>75</v>
      </c>
      <c r="AU146" s="215" t="s">
        <v>84</v>
      </c>
      <c r="AY146" s="214" t="s">
        <v>132</v>
      </c>
      <c r="BK146" s="216">
        <f>BK147</f>
        <v>0</v>
      </c>
    </row>
    <row r="147" s="2" customFormat="1" ht="16.5" customHeight="1">
      <c r="A147" s="38"/>
      <c r="B147" s="39"/>
      <c r="C147" s="219" t="s">
        <v>186</v>
      </c>
      <c r="D147" s="219" t="s">
        <v>134</v>
      </c>
      <c r="E147" s="220" t="s">
        <v>849</v>
      </c>
      <c r="F147" s="221" t="s">
        <v>850</v>
      </c>
      <c r="G147" s="222" t="s">
        <v>235</v>
      </c>
      <c r="H147" s="223">
        <v>1</v>
      </c>
      <c r="I147" s="224"/>
      <c r="J147" s="225">
        <f>ROUND(I147*H147,2)</f>
        <v>0</v>
      </c>
      <c r="K147" s="226"/>
      <c r="L147" s="44"/>
      <c r="M147" s="281" t="s">
        <v>1</v>
      </c>
      <c r="N147" s="282" t="s">
        <v>41</v>
      </c>
      <c r="O147" s="283"/>
      <c r="P147" s="284">
        <f>O147*H147</f>
        <v>0</v>
      </c>
      <c r="Q147" s="284">
        <v>0</v>
      </c>
      <c r="R147" s="284">
        <f>Q147*H147</f>
        <v>0</v>
      </c>
      <c r="S147" s="284">
        <v>0</v>
      </c>
      <c r="T147" s="28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138</v>
      </c>
      <c r="AT147" s="231" t="s">
        <v>134</v>
      </c>
      <c r="AU147" s="231" t="s">
        <v>86</v>
      </c>
      <c r="AY147" s="17" t="s">
        <v>132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138</v>
      </c>
      <c r="BM147" s="231" t="s">
        <v>851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vg9XltbOStvhVG2iY58TGJiLjFIXBi/t05ffrztRaFlxyXlooWl2LhVF0SdxImDgFdOWou4U/xUhtKrUSgv7sw==" hashValue="lhPJV/DlUsicZW9VHmiaW+YpdH7PMJc0eTmU/KDiEYcGixlIi3aWKYA7pL4PaWbYzwA96wQzNV9VoD4tDZ1bcQ==" algorithmName="SHA-512" password="CC35"/>
  <autoFilter ref="C121:K14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mostu v km 2,291 v úseku Železná Ruda-Alžbětín - Špičák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ROUND((SUM(BE119:BE126)),  2)</f>
        <v>0</v>
      </c>
      <c r="G33" s="38"/>
      <c r="H33" s="38"/>
      <c r="I33" s="155">
        <v>0.20999999999999999</v>
      </c>
      <c r="J33" s="154">
        <f>ROUND(((SUM(BE119:BE126))*I33),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ROUND((SUM(BF119:BF126)),  2)</f>
        <v>0</v>
      </c>
      <c r="G34" s="38"/>
      <c r="H34" s="38"/>
      <c r="I34" s="155">
        <v>0.12</v>
      </c>
      <c r="J34" s="154">
        <f>ROUND(((SUM(BF119:BF126))*I34),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ROUND((SUM(BH119:BH126)),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mostu v km 2,291 v úseku Železná Ruda-Alžbětín - Špičák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Materiál objednatele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Oprava mostu v km 2,291 v úseku Železná Ruda-Alžbětín - Špičák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03 - Materiál objednatele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23. 1. 2024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Správa železnic, státní organizace</v>
      </c>
      <c r="G115" s="40"/>
      <c r="H115" s="40"/>
      <c r="I115" s="32" t="s">
        <v>32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118</v>
      </c>
      <c r="D118" s="194" t="s">
        <v>61</v>
      </c>
      <c r="E118" s="194" t="s">
        <v>57</v>
      </c>
      <c r="F118" s="194" t="s">
        <v>58</v>
      </c>
      <c r="G118" s="194" t="s">
        <v>119</v>
      </c>
      <c r="H118" s="194" t="s">
        <v>120</v>
      </c>
      <c r="I118" s="194" t="s">
        <v>121</v>
      </c>
      <c r="J118" s="195" t="s">
        <v>98</v>
      </c>
      <c r="K118" s="196" t="s">
        <v>122</v>
      </c>
      <c r="L118" s="197"/>
      <c r="M118" s="100" t="s">
        <v>1</v>
      </c>
      <c r="N118" s="101" t="s">
        <v>40</v>
      </c>
      <c r="O118" s="101" t="s">
        <v>123</v>
      </c>
      <c r="P118" s="101" t="s">
        <v>124</v>
      </c>
      <c r="Q118" s="101" t="s">
        <v>125</v>
      </c>
      <c r="R118" s="101" t="s">
        <v>126</v>
      </c>
      <c r="S118" s="101" t="s">
        <v>127</v>
      </c>
      <c r="T118" s="102" t="s">
        <v>128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129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100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130</v>
      </c>
      <c r="F120" s="206" t="s">
        <v>131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P121+P124</f>
        <v>0</v>
      </c>
      <c r="Q120" s="211"/>
      <c r="R120" s="212">
        <f>R121+R124</f>
        <v>0</v>
      </c>
      <c r="S120" s="211"/>
      <c r="T120" s="213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132</v>
      </c>
      <c r="BK120" s="216">
        <f>BK121+BK124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138</v>
      </c>
      <c r="F121" s="217" t="s">
        <v>226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SUM(P122:P123)</f>
        <v>0</v>
      </c>
      <c r="Q121" s="211"/>
      <c r="R121" s="212">
        <f>SUM(R122:R123)</f>
        <v>0</v>
      </c>
      <c r="S121" s="211"/>
      <c r="T121" s="213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84</v>
      </c>
      <c r="AY121" s="214" t="s">
        <v>132</v>
      </c>
      <c r="BK121" s="216">
        <f>SUM(BK122:BK123)</f>
        <v>0</v>
      </c>
    </row>
    <row r="122" s="2" customFormat="1" ht="16.5" customHeight="1">
      <c r="A122" s="38"/>
      <c r="B122" s="39"/>
      <c r="C122" s="256" t="s">
        <v>84</v>
      </c>
      <c r="D122" s="256" t="s">
        <v>192</v>
      </c>
      <c r="E122" s="257" t="s">
        <v>853</v>
      </c>
      <c r="F122" s="258" t="s">
        <v>854</v>
      </c>
      <c r="G122" s="259" t="s">
        <v>855</v>
      </c>
      <c r="H122" s="260">
        <v>1</v>
      </c>
      <c r="I122" s="261"/>
      <c r="J122" s="262">
        <f>ROUND(I122*H122,2)</f>
        <v>0</v>
      </c>
      <c r="K122" s="263"/>
      <c r="L122" s="264"/>
      <c r="M122" s="265" t="s">
        <v>1</v>
      </c>
      <c r="N122" s="266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175</v>
      </c>
      <c r="AT122" s="231" t="s">
        <v>192</v>
      </c>
      <c r="AU122" s="231" t="s">
        <v>86</v>
      </c>
      <c r="AY122" s="17" t="s">
        <v>132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138</v>
      </c>
      <c r="BM122" s="231" t="s">
        <v>856</v>
      </c>
    </row>
    <row r="123" s="2" customFormat="1">
      <c r="A123" s="38"/>
      <c r="B123" s="39"/>
      <c r="C123" s="40"/>
      <c r="D123" s="235" t="s">
        <v>268</v>
      </c>
      <c r="E123" s="40"/>
      <c r="F123" s="277" t="s">
        <v>857</v>
      </c>
      <c r="G123" s="40"/>
      <c r="H123" s="40"/>
      <c r="I123" s="278"/>
      <c r="J123" s="40"/>
      <c r="K123" s="40"/>
      <c r="L123" s="44"/>
      <c r="M123" s="279"/>
      <c r="N123" s="280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268</v>
      </c>
      <c r="AU123" s="17" t="s">
        <v>86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156</v>
      </c>
      <c r="F124" s="217" t="s">
        <v>313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SUM(P125:P126)</f>
        <v>0</v>
      </c>
      <c r="Q124" s="211"/>
      <c r="R124" s="212">
        <f>SUM(R125:R126)</f>
        <v>0</v>
      </c>
      <c r="S124" s="211"/>
      <c r="T124" s="213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132</v>
      </c>
      <c r="BK124" s="216">
        <f>SUM(BK125:BK126)</f>
        <v>0</v>
      </c>
    </row>
    <row r="125" s="2" customFormat="1" ht="21.75" customHeight="1">
      <c r="A125" s="38"/>
      <c r="B125" s="39"/>
      <c r="C125" s="256" t="s">
        <v>86</v>
      </c>
      <c r="D125" s="256" t="s">
        <v>192</v>
      </c>
      <c r="E125" s="257" t="s">
        <v>858</v>
      </c>
      <c r="F125" s="258" t="s">
        <v>859</v>
      </c>
      <c r="G125" s="259" t="s">
        <v>205</v>
      </c>
      <c r="H125" s="260">
        <v>25</v>
      </c>
      <c r="I125" s="261"/>
      <c r="J125" s="262">
        <f>ROUND(I125*H125,2)</f>
        <v>0</v>
      </c>
      <c r="K125" s="263"/>
      <c r="L125" s="264"/>
      <c r="M125" s="265" t="s">
        <v>1</v>
      </c>
      <c r="N125" s="266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175</v>
      </c>
      <c r="AT125" s="231" t="s">
        <v>192</v>
      </c>
      <c r="AU125" s="231" t="s">
        <v>86</v>
      </c>
      <c r="AY125" s="17" t="s">
        <v>132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138</v>
      </c>
      <c r="BM125" s="231" t="s">
        <v>860</v>
      </c>
    </row>
    <row r="126" s="2" customFormat="1">
      <c r="A126" s="38"/>
      <c r="B126" s="39"/>
      <c r="C126" s="40"/>
      <c r="D126" s="235" t="s">
        <v>268</v>
      </c>
      <c r="E126" s="40"/>
      <c r="F126" s="277" t="s">
        <v>861</v>
      </c>
      <c r="G126" s="40"/>
      <c r="H126" s="40"/>
      <c r="I126" s="278"/>
      <c r="J126" s="40"/>
      <c r="K126" s="40"/>
      <c r="L126" s="44"/>
      <c r="M126" s="286"/>
      <c r="N126" s="287"/>
      <c r="O126" s="283"/>
      <c r="P126" s="283"/>
      <c r="Q126" s="283"/>
      <c r="R126" s="283"/>
      <c r="S126" s="283"/>
      <c r="T126" s="28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268</v>
      </c>
      <c r="AU126" s="17" t="s">
        <v>86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daXIDyzA7qBqi8Aq9B6TB4rHY3f/fhVNKVSrs6NF6E4qnOXPUPA/501AyB+zjX4QXpwVIZo/XAEa4GeYTM9aaQ==" hashValue="wKuPkReUH17YDyR85FluyFzSVWmTAFAqzXuK6onNpJLfwQrBkl5pMItOhk644T8vf8nvD5MEjYBQFX7dbHmd5A==" algorithmName="SHA-512" password="CC35"/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2024-01-24T11:40:51Z</dcterms:created>
  <dcterms:modified xsi:type="dcterms:W3CDTF">2024-01-24T11:40:55Z</dcterms:modified>
</cp:coreProperties>
</file>